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5" l="1"/>
  <c r="F17" i="5" l="1"/>
  <c r="E17" i="5"/>
  <c r="D17" i="5"/>
  <c r="C46" i="5"/>
  <c r="C48" i="5"/>
  <c r="C44" i="5" l="1"/>
  <c r="C45" i="5" l="1"/>
  <c r="E35" i="5" l="1"/>
  <c r="F52" i="5" l="1"/>
  <c r="E52" i="5"/>
  <c r="F43" i="5" l="1"/>
  <c r="F29" i="5" l="1"/>
  <c r="E31" i="5"/>
  <c r="E28" i="5" l="1"/>
  <c r="C27" i="5" l="1"/>
  <c r="C54" i="5" l="1"/>
  <c r="E36" i="5"/>
  <c r="F18" i="5"/>
  <c r="F39" i="5" l="1"/>
  <c r="D52" i="5"/>
  <c r="D49" i="5" s="1"/>
  <c r="D53" i="5"/>
  <c r="E53" i="5" s="1"/>
  <c r="F23" i="5"/>
  <c r="E23" i="5"/>
  <c r="D23" i="5"/>
  <c r="E34" i="5"/>
  <c r="D24" i="5"/>
  <c r="E24" i="5" s="1"/>
  <c r="F24" i="5" s="1"/>
  <c r="E26" i="5"/>
  <c r="D21" i="5"/>
  <c r="E18" i="5"/>
  <c r="F53" i="5" l="1"/>
  <c r="F49" i="5" s="1"/>
  <c r="E49" i="5"/>
  <c r="F26" i="5"/>
  <c r="H18" i="5"/>
  <c r="I18" i="5"/>
  <c r="D36" i="5" l="1"/>
  <c r="E32" i="5"/>
  <c r="D20" i="5"/>
  <c r="F34" i="5"/>
  <c r="E20" i="5" l="1"/>
  <c r="F38" i="5"/>
  <c r="F37" i="5"/>
  <c r="C28" i="5"/>
  <c r="F32" i="5"/>
  <c r="E21" i="5"/>
  <c r="F21" i="5" s="1"/>
  <c r="F20" i="5" l="1"/>
  <c r="C20" i="5"/>
  <c r="C21" i="5" l="1"/>
  <c r="C25" i="5" l="1"/>
  <c r="C26" i="5" l="1"/>
  <c r="C22" i="5" l="1"/>
  <c r="C32" i="5" l="1"/>
  <c r="C53" i="5" l="1"/>
  <c r="C52" i="5"/>
  <c r="C50" i="5"/>
  <c r="C49" i="5" s="1"/>
  <c r="E55" i="5" l="1"/>
  <c r="E56" i="5" s="1"/>
  <c r="F55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C17" i="5" l="1"/>
  <c r="F56" i="5"/>
  <c r="C18" i="5"/>
  <c r="G18" i="5"/>
  <c r="D55" i="5"/>
  <c r="D56" i="5" s="1"/>
  <c r="C55" i="5" l="1"/>
  <c r="C56" i="5" s="1"/>
</calcChain>
</file>

<file path=xl/sharedStrings.xml><?xml version="1.0" encoding="utf-8"?>
<sst xmlns="http://schemas.openxmlformats.org/spreadsheetml/2006/main" count="98" uniqueCount="94">
  <si>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</si>
  <si>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</si>
  <si>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</si>
  <si>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</si>
  <si>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</si>
  <si>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</si>
  <si>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</si>
  <si>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</si>
  <si>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</si>
  <si>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</si>
  <si>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</si>
  <si>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</si>
  <si>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</si>
  <si>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</si>
  <si>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</si>
  <si>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</si>
  <si>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</si>
  <si>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</si>
  <si>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</si>
  <si>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</si>
  <si>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</si>
  <si>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</si>
  <si>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</si>
  <si>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</si>
  <si>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</si>
  <si>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</si>
  <si>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</si>
  <si>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</si>
  <si>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</si>
  <si>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</si>
  <si>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</si>
  <si>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</si>
  <si>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</si>
  <si>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</si>
  <si>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</si>
  <si>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</si>
  <si>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</si>
  <si>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</si>
  <si>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</si>
  <si>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</si>
  <si>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</si>
  <si>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</si>
  <si>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</si>
  <si>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</si>
  <si>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</si>
  <si>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</si>
  <si>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</si>
  <si>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</si>
  <si>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</si>
  <si>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</si>
  <si>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</si>
  <si>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</si>
  <si>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</si>
  <si>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</si>
  <si>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</si>
  <si>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</si>
  <si>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</si>
  <si>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</si>
  <si>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</si>
  <si>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</si>
  <si>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</si>
  <si>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</si>
  <si>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</si>
  <si>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</si>
  <si>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</si>
  <si>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</si>
  <si>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</si>
  <si>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</si>
  <si>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</si>
  <si>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Разом фінансове забезпечення утримання  кладовищ міста Кременчука та забезпечення діяльності КП «СКРП»: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</si>
  <si>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</si>
  <si>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</si>
  <si>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</si>
  <si>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1.26.</t>
  </si>
  <si>
    <t>Виконання зобов’язань, що виникли у 2024 році та не були профінансовані</t>
  </si>
  <si>
    <t>1.27.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</si>
  <si>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</t>
    </r>
  </si>
  <si>
    <t>2) утримання у належному естетичному та санітарному стані Пам’ятного знаку жертвам Голодомору 1932-33 рр. на території кладовища в с. Потоки</t>
  </si>
  <si>
    <t>Внески до статутного капіталу на розроблення проєктно-кошторисної документації та експертизу кошторисної частини проєкту на реконструкцію частини міського кладовища з улаштуванням зони поховань сектора «Г» за адресою: м. Кременчук, вул. Свіштовська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</si>
  <si>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снігу; очищення урн від відходів; прибирання громадських туалетів; прибирання майданчиків для відходів; покіс трави в літній період; 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</si>
  <si>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(грн)</t>
  </si>
  <si>
    <t>Придбання лампадок для проведення урочистих заходів із вшанування пам’яті загиблих (померлих) громадян Кременчуцької міської територіальної громади</t>
  </si>
  <si>
    <t>Придбання кущорізів (мотокос) для виконання робіт із благоустрою на кладовищах Кременчуцької міської територіальної громади</t>
  </si>
  <si>
    <t>Внески до статутного капіталу на виконання робіт із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</si>
  <si>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Внески до статутного капіталу на оплату робіт із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</si>
  <si>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виконання робіт із благоустрою кладовища по вул. Свіштовській  (капітальний ремонт та облаштування майданчиків для збору відходів)</t>
  </si>
  <si>
    <t>Внески до статутного капіталу на капітальний ремонт покрівлі будівлі патанатомії за адресою: м. Кременчук, вул. Лікаря Богаєвського, 60/1</t>
  </si>
  <si>
    <t>1.28.</t>
  </si>
  <si>
    <t>1.29.</t>
  </si>
  <si>
    <t>1.30.</t>
  </si>
  <si>
    <t>Виплата відсотків за кредитом АТ «Укрексімбанк»</t>
  </si>
  <si>
    <t>Внески до статутного капіталу на погашення основної суми за кредитом відповідно до договору кредитування з АТ «Укрексімбанк»</t>
  </si>
  <si>
    <t>Сплата єдиноразової комісії відповідно до договору кредитування з АТ «Укрексімбанк»</t>
  </si>
  <si>
    <t>25 квітня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</si>
</sst>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85" zoomScaleNormal="100" zoomScaleSheetLayoutView="85" workbookViewId="0">
      <selection activeCell="C4" sqref="C4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8" t="s">
        <v>70</v>
      </c>
    </row>
    <row r="2" spans="1:6" x14ac:dyDescent="0.25">
      <c r="C2" s="39" t="s">
        <v>71</v>
      </c>
    </row>
    <row r="3" spans="1:6" x14ac:dyDescent="0.25">
      <c r="C3" s="39" t="s">
        <v>72</v>
      </c>
    </row>
    <row r="4" spans="1:6" x14ac:dyDescent="0.25">
      <c r="C4" s="39" t="s">
        <v>93</v>
      </c>
    </row>
    <row r="5" spans="1:6" ht="9.75" customHeight="1" x14ac:dyDescent="0.25"/>
    <row r="6" spans="1:6" x14ac:dyDescent="0.25">
      <c r="C6" s="28" t="s">
        <v>28</v>
      </c>
    </row>
    <row r="7" spans="1:6" x14ac:dyDescent="0.25">
      <c r="C7" s="28" t="s">
        <v>40</v>
      </c>
    </row>
    <row r="8" spans="1:6" x14ac:dyDescent="0.25">
      <c r="C8" s="28" t="s">
        <v>47</v>
      </c>
    </row>
    <row r="9" spans="1:6" x14ac:dyDescent="0.25">
      <c r="C9" s="28" t="s">
        <v>63</v>
      </c>
    </row>
    <row r="10" spans="1:6" x14ac:dyDescent="0.25">
      <c r="A10" s="5"/>
      <c r="C10" s="4"/>
    </row>
    <row r="11" spans="1:6" ht="20.100000000000001" customHeight="1" x14ac:dyDescent="0.25">
      <c r="A11" s="45" t="s">
        <v>0</v>
      </c>
      <c r="B11" s="45"/>
      <c r="C11" s="45"/>
      <c r="D11" s="45"/>
      <c r="E11" s="45"/>
      <c r="F11" s="45"/>
    </row>
    <row r="12" spans="1:6" ht="20.100000000000001" customHeight="1" x14ac:dyDescent="0.25">
      <c r="A12" s="45" t="s">
        <v>41</v>
      </c>
      <c r="B12" s="45"/>
      <c r="C12" s="45"/>
      <c r="D12" s="45"/>
      <c r="E12" s="45"/>
      <c r="F12" s="45"/>
    </row>
    <row r="13" spans="1:6" ht="20.100000000000001" customHeight="1" x14ac:dyDescent="0.25">
      <c r="A13" s="45" t="s">
        <v>50</v>
      </c>
      <c r="B13" s="45"/>
      <c r="C13" s="45"/>
      <c r="D13" s="45"/>
      <c r="E13" s="45"/>
      <c r="F13" s="45"/>
    </row>
    <row r="14" spans="1:6" x14ac:dyDescent="0.25">
      <c r="A14" s="5"/>
      <c r="F14" s="1" t="s">
        <v>80</v>
      </c>
    </row>
    <row r="15" spans="1:6" x14ac:dyDescent="0.25">
      <c r="A15" s="46" t="s">
        <v>1</v>
      </c>
      <c r="B15" s="47" t="s">
        <v>2</v>
      </c>
      <c r="C15" s="48" t="s">
        <v>31</v>
      </c>
      <c r="D15" s="46" t="s">
        <v>30</v>
      </c>
      <c r="E15" s="46"/>
      <c r="F15" s="46"/>
    </row>
    <row r="16" spans="1:6" x14ac:dyDescent="0.25">
      <c r="A16" s="46"/>
      <c r="B16" s="47"/>
      <c r="C16" s="49"/>
      <c r="D16" s="6">
        <v>2025</v>
      </c>
      <c r="E16" s="6">
        <v>2026</v>
      </c>
      <c r="F16" s="6">
        <v>2027</v>
      </c>
    </row>
    <row r="17" spans="1:9" ht="46.5" customHeight="1" x14ac:dyDescent="0.25">
      <c r="A17" s="29" t="s">
        <v>4</v>
      </c>
      <c r="B17" s="32" t="s">
        <v>69</v>
      </c>
      <c r="C17" s="20">
        <f>SUM(C18:C48)</f>
        <v>166396484.16</v>
      </c>
      <c r="D17" s="20">
        <f>SUM(D18:D48)</f>
        <v>49935276.709999993</v>
      </c>
      <c r="E17" s="20">
        <f>SUM(E18:E48)</f>
        <v>70740751.510000005</v>
      </c>
      <c r="F17" s="20">
        <f>SUM(F18:F48)</f>
        <v>45720455.939999998</v>
      </c>
    </row>
    <row r="18" spans="1:9" ht="171" customHeight="1" x14ac:dyDescent="0.25">
      <c r="A18" s="7" t="s">
        <v>5</v>
      </c>
      <c r="B18" s="22" t="s">
        <v>79</v>
      </c>
      <c r="C18" s="42">
        <f>SUM(D18:F18)</f>
        <v>63932460</v>
      </c>
      <c r="D18" s="8">
        <v>20143790</v>
      </c>
      <c r="E18" s="8">
        <f>21282330+100000</f>
        <v>21382330</v>
      </c>
      <c r="F18" s="8">
        <f>22296340+110000</f>
        <v>22406340</v>
      </c>
      <c r="G18" s="26">
        <f>D18+D50</f>
        <v>20948153</v>
      </c>
      <c r="H18" s="26">
        <f>E18+E50</f>
        <v>22238160</v>
      </c>
      <c r="I18" s="26">
        <f>F18+F50</f>
        <v>23308013</v>
      </c>
    </row>
    <row r="19" spans="1:9" ht="129.75" customHeight="1" x14ac:dyDescent="0.25">
      <c r="A19" s="38" t="s">
        <v>5</v>
      </c>
      <c r="B19" s="21" t="s">
        <v>65</v>
      </c>
      <c r="C19" s="40"/>
      <c r="D19" s="41"/>
      <c r="E19" s="41"/>
      <c r="F19" s="41"/>
    </row>
    <row r="20" spans="1:9" ht="47.25" x14ac:dyDescent="0.25">
      <c r="A20" s="13" t="s">
        <v>6</v>
      </c>
      <c r="B20" s="33" t="s">
        <v>81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3" t="s">
        <v>48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1" t="s">
        <v>49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6"/>
    </row>
    <row r="23" spans="1:9" ht="39.75" customHeight="1" x14ac:dyDescent="0.25">
      <c r="A23" s="10" t="s">
        <v>9</v>
      </c>
      <c r="B23" s="17" t="s">
        <v>38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39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66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82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4" t="s">
        <v>67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4" t="s">
        <v>64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4" t="s">
        <v>51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4" t="s">
        <v>68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4" t="s">
        <v>52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5.25" customHeight="1" x14ac:dyDescent="0.25">
      <c r="A32" s="13" t="s">
        <v>18</v>
      </c>
      <c r="B32" s="17" t="s">
        <v>83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84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85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6" customHeight="1" x14ac:dyDescent="0.25">
      <c r="A35" s="13" t="s">
        <v>21</v>
      </c>
      <c r="B35" s="17" t="s">
        <v>46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53</v>
      </c>
      <c r="B36" s="17" t="s">
        <v>44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32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45" customHeight="1" x14ac:dyDescent="0.25">
      <c r="A38" s="13" t="s">
        <v>54</v>
      </c>
      <c r="B38" s="17" t="s">
        <v>33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9.950000000000003" customHeight="1" x14ac:dyDescent="0.25">
      <c r="A39" s="13" t="s">
        <v>55</v>
      </c>
      <c r="B39" s="17" t="s">
        <v>34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9.950000000000003" customHeight="1" x14ac:dyDescent="0.25">
      <c r="A40" s="13" t="s">
        <v>56</v>
      </c>
      <c r="B40" s="17" t="s">
        <v>35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9.950000000000003" customHeight="1" x14ac:dyDescent="0.25">
      <c r="A41" s="13" t="s">
        <v>57</v>
      </c>
      <c r="B41" s="17" t="s">
        <v>36</v>
      </c>
      <c r="C41" s="14">
        <f t="shared" si="5"/>
        <v>1500000</v>
      </c>
      <c r="D41" s="16"/>
      <c r="E41" s="16">
        <v>1500000</v>
      </c>
      <c r="F41" s="16"/>
    </row>
    <row r="42" spans="1:6" ht="39.950000000000003" customHeight="1" x14ac:dyDescent="0.25">
      <c r="A42" s="13" t="s">
        <v>58</v>
      </c>
      <c r="B42" s="17" t="s">
        <v>37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59</v>
      </c>
      <c r="B43" s="17" t="s">
        <v>86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ht="39.950000000000003" customHeight="1" x14ac:dyDescent="0.25">
      <c r="A44" s="13" t="s">
        <v>73</v>
      </c>
      <c r="B44" s="17" t="s">
        <v>74</v>
      </c>
      <c r="C44" s="14">
        <f t="shared" ref="C44" si="6">SUM(D44:F44)</f>
        <v>97062.51</v>
      </c>
      <c r="D44" s="16">
        <v>97062.51</v>
      </c>
      <c r="E44" s="16"/>
      <c r="F44" s="16"/>
    </row>
    <row r="45" spans="1:6" ht="84.75" customHeight="1" x14ac:dyDescent="0.25">
      <c r="A45" s="13" t="s">
        <v>75</v>
      </c>
      <c r="B45" s="17" t="s">
        <v>78</v>
      </c>
      <c r="C45" s="14">
        <f t="shared" ref="C45:C47" si="7">SUM(D45:F45)</f>
        <v>413155.78</v>
      </c>
      <c r="D45" s="16">
        <v>413155.78</v>
      </c>
      <c r="E45" s="16"/>
      <c r="F45" s="16"/>
    </row>
    <row r="46" spans="1:6" ht="28.5" customHeight="1" x14ac:dyDescent="0.25">
      <c r="A46" s="13" t="s">
        <v>87</v>
      </c>
      <c r="B46" s="17" t="s">
        <v>90</v>
      </c>
      <c r="C46" s="14">
        <f t="shared" si="7"/>
        <v>395778.77</v>
      </c>
      <c r="D46" s="16">
        <v>125626.4</v>
      </c>
      <c r="E46" s="16">
        <v>155087.47</v>
      </c>
      <c r="F46" s="16">
        <v>115064.9</v>
      </c>
    </row>
    <row r="47" spans="1:6" ht="48.75" customHeight="1" x14ac:dyDescent="0.25">
      <c r="A47" s="13" t="s">
        <v>88</v>
      </c>
      <c r="B47" s="17" t="s">
        <v>91</v>
      </c>
      <c r="C47" s="14">
        <f t="shared" si="7"/>
        <v>1524669.4399999999</v>
      </c>
      <c r="D47" s="16">
        <v>381167.35999999999</v>
      </c>
      <c r="E47" s="16">
        <v>571751.04</v>
      </c>
      <c r="F47" s="16">
        <v>571751.04</v>
      </c>
    </row>
    <row r="48" spans="1:6" ht="39.950000000000003" customHeight="1" x14ac:dyDescent="0.25">
      <c r="A48" s="13" t="s">
        <v>89</v>
      </c>
      <c r="B48" s="17" t="s">
        <v>92</v>
      </c>
      <c r="C48" s="14">
        <f t="shared" ref="C48" si="8">SUM(D48:F48)</f>
        <v>21440.66</v>
      </c>
      <c r="D48" s="16">
        <v>21440.66</v>
      </c>
      <c r="E48" s="16"/>
      <c r="F48" s="16"/>
    </row>
    <row r="49" spans="1:6" s="9" customFormat="1" ht="31.5" x14ac:dyDescent="0.25">
      <c r="A49" s="6" t="s">
        <v>23</v>
      </c>
      <c r="B49" s="30" t="s">
        <v>45</v>
      </c>
      <c r="C49" s="20">
        <f>SUM(C50:C54)</f>
        <v>3074764</v>
      </c>
      <c r="D49" s="20">
        <f t="shared" ref="D49:F49" si="9">SUM(D50:D54)</f>
        <v>920336</v>
      </c>
      <c r="E49" s="20">
        <f t="shared" si="9"/>
        <v>1053764</v>
      </c>
      <c r="F49" s="20">
        <f t="shared" si="9"/>
        <v>1100664</v>
      </c>
    </row>
    <row r="50" spans="1:6" s="9" customFormat="1" ht="149.25" customHeight="1" x14ac:dyDescent="0.25">
      <c r="A50" s="7" t="s">
        <v>24</v>
      </c>
      <c r="B50" s="44" t="s">
        <v>76</v>
      </c>
      <c r="C50" s="42">
        <f>SUM(D50:F50)</f>
        <v>2561866</v>
      </c>
      <c r="D50" s="8">
        <v>804363</v>
      </c>
      <c r="E50" s="8">
        <v>855830</v>
      </c>
      <c r="F50" s="8">
        <v>901673</v>
      </c>
    </row>
    <row r="51" spans="1:6" s="9" customFormat="1" ht="47.25" x14ac:dyDescent="0.25">
      <c r="A51" s="10" t="s">
        <v>24</v>
      </c>
      <c r="B51" s="43" t="s">
        <v>77</v>
      </c>
      <c r="C51" s="11"/>
      <c r="D51" s="8"/>
      <c r="E51" s="8"/>
      <c r="F51" s="8"/>
    </row>
    <row r="52" spans="1:6" ht="36" customHeight="1" x14ac:dyDescent="0.25">
      <c r="A52" s="10" t="s">
        <v>25</v>
      </c>
      <c r="B52" s="21" t="s">
        <v>38</v>
      </c>
      <c r="C52" s="11">
        <f>SUM(D52:F52)</f>
        <v>144186</v>
      </c>
      <c r="D52" s="15">
        <f>ROUND((20000+20000)*1.097,0)</f>
        <v>43880</v>
      </c>
      <c r="E52" s="15">
        <f>ROUND((20000+20000)*1.097*1.099,0)</f>
        <v>48224</v>
      </c>
      <c r="F52" s="15">
        <f>ROUND((20000+20000)*1.097*1.099*1.08,0)</f>
        <v>52082</v>
      </c>
    </row>
    <row r="53" spans="1:6" ht="47.25" x14ac:dyDescent="0.25">
      <c r="A53" s="7" t="s">
        <v>26</v>
      </c>
      <c r="B53" s="22" t="s">
        <v>39</v>
      </c>
      <c r="C53" s="42">
        <f>SUM(D53:F53)</f>
        <v>236891</v>
      </c>
      <c r="D53" s="15">
        <f>ROUND(216279/3,0)</f>
        <v>72093</v>
      </c>
      <c r="E53" s="15">
        <f>ROUND(D53*1.099,0)</f>
        <v>79230</v>
      </c>
      <c r="F53" s="15">
        <f>ROUND(E53*1.08,0)</f>
        <v>85568</v>
      </c>
    </row>
    <row r="54" spans="1:6" ht="31.5" x14ac:dyDescent="0.25">
      <c r="A54" s="13" t="s">
        <v>61</v>
      </c>
      <c r="B54" s="18" t="s">
        <v>62</v>
      </c>
      <c r="C54" s="14">
        <f t="shared" ref="C54" si="10">SUM(D54:F54)</f>
        <v>131821</v>
      </c>
      <c r="D54" s="16"/>
      <c r="E54" s="16">
        <v>70480</v>
      </c>
      <c r="F54" s="16">
        <v>61341</v>
      </c>
    </row>
    <row r="55" spans="1:6" ht="47.25" x14ac:dyDescent="0.25">
      <c r="A55" s="7" t="s">
        <v>27</v>
      </c>
      <c r="B55" s="19" t="s">
        <v>60</v>
      </c>
      <c r="C55" s="20">
        <f>C49+C17</f>
        <v>169471248.16</v>
      </c>
      <c r="D55" s="20">
        <f>D49+D17</f>
        <v>50855612.709999993</v>
      </c>
      <c r="E55" s="20">
        <f>E49+E17</f>
        <v>71794515.510000005</v>
      </c>
      <c r="F55" s="20">
        <f>F49+F17</f>
        <v>46821119.939999998</v>
      </c>
    </row>
    <row r="56" spans="1:6" ht="31.5" x14ac:dyDescent="0.25">
      <c r="A56" s="7" t="s">
        <v>29</v>
      </c>
      <c r="B56" s="23" t="s">
        <v>3</v>
      </c>
      <c r="C56" s="24">
        <f>C55</f>
        <v>169471248.16</v>
      </c>
      <c r="D56" s="24">
        <f t="shared" ref="D56:F56" si="11">D55</f>
        <v>50855612.709999993</v>
      </c>
      <c r="E56" s="24">
        <f t="shared" si="11"/>
        <v>71794515.510000005</v>
      </c>
      <c r="F56" s="24">
        <f t="shared" si="11"/>
        <v>46821119.939999998</v>
      </c>
    </row>
    <row r="57" spans="1:6" x14ac:dyDescent="0.25">
      <c r="A57" s="35"/>
      <c r="B57" s="36"/>
      <c r="C57" s="37"/>
      <c r="D57" s="37"/>
      <c r="E57" s="37"/>
      <c r="F57" s="37"/>
    </row>
    <row r="58" spans="1:6" ht="16.5" customHeight="1" x14ac:dyDescent="0.25">
      <c r="A58" s="25"/>
    </row>
    <row r="59" spans="1:6" x14ac:dyDescent="0.25">
      <c r="A59" s="3" t="s">
        <v>42</v>
      </c>
      <c r="F59" s="27" t="s">
        <v>43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  2 до рішення</oddHeader>
  </headerFooter>
  <rowBreaks count="2" manualBreakCount="2">
    <brk id="38" max="5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2025-04-18T10:16:10Z</cp:lastPrinted>
  <dcterms:created xsi:type="dcterms:W3CDTF">2021-11-17T11:42:24Z</dcterms:created>
  <dcterms:modified xsi:type="dcterms:W3CDTF">2025-04-25T05:11:13Z</dcterms:modified>
</cp:coreProperties>
</file>