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зміни до програми" sheetId="2" r:id="rId1"/>
    <sheet name="кориг Розшифр придб ДНЗ" sheetId="1" r:id="rId2"/>
    <sheet name="кориг Розшифр придб ЗНЗ" sheetId="3" r:id="rId3"/>
    <sheet name="кориг Розшифр придб ВЗШ" sheetId="4" r:id="rId4"/>
    <sheet name="кориг Розшифр придб СШІ № 21" sheetId="5" r:id="rId5"/>
    <sheet name="кориг Розшифр придб ПНЗ" sheetId="6" r:id="rId6"/>
    <sheet name="кориг Розшифр придб КМНВК № 2" sheetId="7" r:id="rId7"/>
  </sheets>
  <definedNames>
    <definedName name="_xlnm.Print_Titles" localSheetId="0">'зміни до програми'!$10:$11</definedName>
    <definedName name="_xlnm.Print_Titles" localSheetId="1">'кориг Розшифр придб ДНЗ'!$8:$9</definedName>
    <definedName name="_xlnm.Print_Titles" localSheetId="2">'кориг Розшифр придб ЗНЗ'!$8:$9</definedName>
    <definedName name="_xlnm.Print_Titles" localSheetId="5">'кориг Розшифр придб ПНЗ'!$9:$10</definedName>
  </definedNames>
  <calcPr calcId="144525" fullCalcOnLoad="1"/>
</workbook>
</file>

<file path=xl/calcChain.xml><?xml version="1.0" encoding="utf-8"?>
<calcChain xmlns="http://schemas.openxmlformats.org/spreadsheetml/2006/main">
  <c r="G645" i="2" l="1"/>
  <c r="F643" i="2"/>
  <c r="G643" i="2"/>
  <c r="G592" i="2"/>
  <c r="G588" i="2"/>
  <c r="G586" i="2"/>
  <c r="G584" i="2"/>
  <c r="G582" i="2"/>
  <c r="G574" i="2"/>
  <c r="G570" i="2"/>
  <c r="G566" i="2"/>
  <c r="G568" i="2" s="1"/>
  <c r="G560" i="2"/>
  <c r="G563" i="2" s="1"/>
  <c r="G564" i="2" s="1"/>
  <c r="G558" i="2"/>
  <c r="G552" i="2"/>
  <c r="G548" i="2" s="1"/>
  <c r="G545" i="2"/>
  <c r="G546" i="2"/>
  <c r="G537" i="2"/>
  <c r="G530" i="2"/>
  <c r="G525" i="2"/>
  <c r="G522" i="2"/>
  <c r="G518" i="2"/>
  <c r="G516" i="2"/>
  <c r="G523" i="2" s="1"/>
  <c r="G531" i="2" s="1"/>
  <c r="G512" i="2"/>
  <c r="G504" i="2"/>
  <c r="G505" i="2" s="1"/>
  <c r="G495" i="2"/>
  <c r="G496" i="2"/>
  <c r="G484" i="2"/>
  <c r="G487" i="2" s="1"/>
  <c r="G475" i="2"/>
  <c r="G472" i="2"/>
  <c r="G469" i="2"/>
  <c r="G465" i="2"/>
  <c r="G462" i="2"/>
  <c r="G458" i="2"/>
  <c r="G455" i="2"/>
  <c r="G452" i="2"/>
  <c r="G448" i="2"/>
  <c r="G445" i="2"/>
  <c r="G442" i="2"/>
  <c r="G439" i="2"/>
  <c r="G479" i="2" s="1"/>
  <c r="G435" i="2"/>
  <c r="G431" i="2"/>
  <c r="G428" i="2"/>
  <c r="G425" i="2"/>
  <c r="G438" i="2" s="1"/>
  <c r="D374" i="2"/>
  <c r="D375" i="2"/>
  <c r="D376" i="2"/>
  <c r="D391" i="2" s="1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403" i="2"/>
  <c r="D393" i="2"/>
  <c r="D404" i="2" s="1"/>
  <c r="D394" i="2"/>
  <c r="D395" i="2"/>
  <c r="D396" i="2"/>
  <c r="D397" i="2"/>
  <c r="D398" i="2"/>
  <c r="D399" i="2"/>
  <c r="D400" i="2"/>
  <c r="D401" i="2"/>
  <c r="D402" i="2"/>
  <c r="D392" i="2"/>
  <c r="D408" i="2"/>
  <c r="D406" i="2"/>
  <c r="D407" i="2"/>
  <c r="D405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09" i="2"/>
  <c r="D422" i="2" s="1"/>
  <c r="G422" i="2"/>
  <c r="G408" i="2"/>
  <c r="G404" i="2"/>
  <c r="G423" i="2" s="1"/>
  <c r="G391" i="2"/>
  <c r="G373" i="2"/>
  <c r="G359" i="2"/>
  <c r="G351" i="2"/>
  <c r="G347" i="2"/>
  <c r="G313" i="2"/>
  <c r="G309" i="2"/>
  <c r="G316" i="2" s="1"/>
  <c r="G306" i="2"/>
  <c r="G302" i="2"/>
  <c r="G298" i="2"/>
  <c r="G295" i="2"/>
  <c r="G292" i="2"/>
  <c r="G289" i="2"/>
  <c r="G286" i="2"/>
  <c r="G283" i="2"/>
  <c r="G280" i="2"/>
  <c r="G277" i="2"/>
  <c r="G273" i="2"/>
  <c r="G270" i="2"/>
  <c r="G267" i="2"/>
  <c r="G263" i="2"/>
  <c r="D258" i="2"/>
  <c r="D256" i="2" s="1"/>
  <c r="D262" i="2"/>
  <c r="D259" i="2" s="1"/>
  <c r="D261" i="2"/>
  <c r="G259" i="2"/>
  <c r="G256" i="2"/>
  <c r="G305" i="2" s="1"/>
  <c r="G252" i="2"/>
  <c r="G249" i="2"/>
  <c r="G246" i="2"/>
  <c r="G243" i="2"/>
  <c r="G240" i="2"/>
  <c r="G237" i="2"/>
  <c r="G234" i="2"/>
  <c r="G231" i="2"/>
  <c r="G228" i="2"/>
  <c r="G225" i="2"/>
  <c r="G222" i="2"/>
  <c r="G219" i="2"/>
  <c r="G216" i="2"/>
  <c r="G213" i="2"/>
  <c r="G210" i="2"/>
  <c r="G207" i="2"/>
  <c r="G204" i="2"/>
  <c r="G201" i="2"/>
  <c r="G198" i="2"/>
  <c r="G195" i="2"/>
  <c r="G192" i="2"/>
  <c r="G189" i="2"/>
  <c r="G182" i="2"/>
  <c r="G185" i="2"/>
  <c r="G179" i="2"/>
  <c r="G176" i="2"/>
  <c r="G173" i="2"/>
  <c r="G170" i="2"/>
  <c r="G167" i="2"/>
  <c r="G164" i="2"/>
  <c r="G156" i="2"/>
  <c r="G153" i="2"/>
  <c r="G150" i="2"/>
  <c r="G147" i="2"/>
  <c r="G144" i="2"/>
  <c r="G141" i="2"/>
  <c r="G255" i="2" s="1"/>
  <c r="F141" i="2"/>
  <c r="G139" i="2"/>
  <c r="G136" i="2"/>
  <c r="G119" i="2"/>
  <c r="G89" i="2"/>
  <c r="G76" i="2"/>
  <c r="G66" i="2"/>
  <c r="G62" i="2"/>
  <c r="G59" i="2"/>
  <c r="E259" i="2"/>
  <c r="F259" i="2"/>
  <c r="F431" i="2"/>
  <c r="E431" i="2"/>
  <c r="D431" i="2" s="1"/>
  <c r="E570" i="2"/>
  <c r="D570" i="2" s="1"/>
  <c r="D574" i="2" s="1"/>
  <c r="F570" i="2"/>
  <c r="F59" i="2"/>
  <c r="F62" i="2"/>
  <c r="F66" i="2"/>
  <c r="F76" i="2"/>
  <c r="F89" i="2"/>
  <c r="F119" i="2"/>
  <c r="F136" i="2"/>
  <c r="F139" i="2"/>
  <c r="F144" i="2"/>
  <c r="F255" i="2" s="1"/>
  <c r="F147" i="2"/>
  <c r="F150" i="2"/>
  <c r="F153" i="2"/>
  <c r="F156" i="2"/>
  <c r="F164" i="2"/>
  <c r="F167" i="2"/>
  <c r="F170" i="2"/>
  <c r="F173" i="2"/>
  <c r="D173" i="2" s="1"/>
  <c r="F176" i="2"/>
  <c r="F179" i="2"/>
  <c r="F182" i="2"/>
  <c r="F185" i="2"/>
  <c r="F189" i="2"/>
  <c r="F192" i="2"/>
  <c r="F195" i="2"/>
  <c r="F198" i="2"/>
  <c r="D198" i="2" s="1"/>
  <c r="F201" i="2"/>
  <c r="F204" i="2"/>
  <c r="F207" i="2"/>
  <c r="F210" i="2"/>
  <c r="F213" i="2"/>
  <c r="F216" i="2"/>
  <c r="F219" i="2"/>
  <c r="F222" i="2"/>
  <c r="D222" i="2" s="1"/>
  <c r="F225" i="2"/>
  <c r="F228" i="2"/>
  <c r="F231" i="2"/>
  <c r="F234" i="2"/>
  <c r="F237" i="2"/>
  <c r="F240" i="2"/>
  <c r="F243" i="2"/>
  <c r="F246" i="2"/>
  <c r="D246" i="2" s="1"/>
  <c r="F249" i="2"/>
  <c r="F252" i="2"/>
  <c r="F256" i="2"/>
  <c r="F263" i="2"/>
  <c r="F305" i="2" s="1"/>
  <c r="F267" i="2"/>
  <c r="F270" i="2"/>
  <c r="F273" i="2"/>
  <c r="F277" i="2"/>
  <c r="F280" i="2"/>
  <c r="F283" i="2"/>
  <c r="F286" i="2"/>
  <c r="F289" i="2"/>
  <c r="F292" i="2"/>
  <c r="F295" i="2"/>
  <c r="F298" i="2"/>
  <c r="F302" i="2"/>
  <c r="F306" i="2"/>
  <c r="F316" i="2" s="1"/>
  <c r="F309" i="2"/>
  <c r="F313" i="2"/>
  <c r="F347" i="2"/>
  <c r="F351" i="2"/>
  <c r="F359" i="2"/>
  <c r="F586" i="3" s="1"/>
  <c r="F373" i="2"/>
  <c r="F391" i="2"/>
  <c r="F404" i="2"/>
  <c r="F408" i="2"/>
  <c r="F422" i="2"/>
  <c r="F423" i="2"/>
  <c r="F439" i="2"/>
  <c r="F442" i="2"/>
  <c r="F445" i="2"/>
  <c r="F448" i="2"/>
  <c r="F452" i="2"/>
  <c r="F455" i="2"/>
  <c r="F458" i="2"/>
  <c r="F462" i="2"/>
  <c r="F479" i="2" s="1"/>
  <c r="F465" i="2"/>
  <c r="F469" i="2"/>
  <c r="F472" i="2"/>
  <c r="F475" i="2"/>
  <c r="F484" i="2"/>
  <c r="F480" i="2"/>
  <c r="F487" i="2"/>
  <c r="F425" i="2"/>
  <c r="F428" i="2"/>
  <c r="F438" i="2" s="1"/>
  <c r="F435" i="2"/>
  <c r="F495" i="2"/>
  <c r="F496" i="2"/>
  <c r="F504" i="2"/>
  <c r="F505" i="2" s="1"/>
  <c r="F512" i="2"/>
  <c r="F516" i="2"/>
  <c r="F523" i="2" s="1"/>
  <c r="F518" i="2"/>
  <c r="F522" i="2"/>
  <c r="F525" i="2"/>
  <c r="F530" i="2"/>
  <c r="F537" i="2"/>
  <c r="F545" i="2"/>
  <c r="F546" i="2"/>
  <c r="F552" i="2"/>
  <c r="F548" i="2" s="1"/>
  <c r="F558" i="2"/>
  <c r="F564" i="2" s="1"/>
  <c r="F560" i="2"/>
  <c r="F563" i="2"/>
  <c r="F566" i="2"/>
  <c r="F568" i="2" s="1"/>
  <c r="F574" i="2"/>
  <c r="F576" i="2"/>
  <c r="F578" i="2" s="1"/>
  <c r="F582" i="2"/>
  <c r="F580" i="2"/>
  <c r="F584" i="2" s="1"/>
  <c r="E588" i="2"/>
  <c r="D588" i="2" s="1"/>
  <c r="F588" i="2"/>
  <c r="F587" i="2"/>
  <c r="D587" i="2" s="1"/>
  <c r="D13" i="2"/>
  <c r="D59" i="2" s="1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60" i="2"/>
  <c r="D62" i="2" s="1"/>
  <c r="D61" i="2"/>
  <c r="D64" i="2"/>
  <c r="D66" i="2" s="1"/>
  <c r="D838" i="1" s="1"/>
  <c r="D65" i="2"/>
  <c r="D67" i="2"/>
  <c r="D76" i="2" s="1"/>
  <c r="D68" i="2"/>
  <c r="D69" i="2"/>
  <c r="D70" i="2"/>
  <c r="D71" i="2"/>
  <c r="D72" i="2"/>
  <c r="D73" i="2"/>
  <c r="D74" i="2"/>
  <c r="D75" i="2"/>
  <c r="D77" i="2"/>
  <c r="D89" i="2" s="1"/>
  <c r="D78" i="2"/>
  <c r="D79" i="2"/>
  <c r="D80" i="2"/>
  <c r="D81" i="2"/>
  <c r="D82" i="2"/>
  <c r="D83" i="2"/>
  <c r="D84" i="2"/>
  <c r="D85" i="2"/>
  <c r="D86" i="2"/>
  <c r="D87" i="2"/>
  <c r="D88" i="2"/>
  <c r="D90" i="2"/>
  <c r="D119" i="2" s="1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20" i="2"/>
  <c r="D136" i="2" s="1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7" i="2"/>
  <c r="D139" i="2" s="1"/>
  <c r="D138" i="2"/>
  <c r="E141" i="2"/>
  <c r="D141" i="2" s="1"/>
  <c r="E144" i="2"/>
  <c r="D144" i="2" s="1"/>
  <c r="E147" i="2"/>
  <c r="D147" i="2"/>
  <c r="E150" i="2"/>
  <c r="D150" i="2"/>
  <c r="E153" i="2"/>
  <c r="D153" i="2" s="1"/>
  <c r="E161" i="2"/>
  <c r="E156" i="2" s="1"/>
  <c r="D156" i="2" s="1"/>
  <c r="E164" i="2"/>
  <c r="D164" i="2" s="1"/>
  <c r="E167" i="2"/>
  <c r="D167" i="2"/>
  <c r="E170" i="2"/>
  <c r="D170" i="2"/>
  <c r="E173" i="2"/>
  <c r="E176" i="2"/>
  <c r="D176" i="2" s="1"/>
  <c r="E179" i="2"/>
  <c r="D179" i="2"/>
  <c r="E182" i="2"/>
  <c r="D182" i="2"/>
  <c r="E185" i="2"/>
  <c r="D185" i="2"/>
  <c r="E189" i="2"/>
  <c r="D189" i="2" s="1"/>
  <c r="E192" i="2"/>
  <c r="D192" i="2"/>
  <c r="E195" i="2"/>
  <c r="D195" i="2"/>
  <c r="E198" i="2"/>
  <c r="E201" i="2"/>
  <c r="D201" i="2" s="1"/>
  <c r="E204" i="2"/>
  <c r="D204" i="2"/>
  <c r="E207" i="2"/>
  <c r="D207" i="2"/>
  <c r="E210" i="2"/>
  <c r="D210" i="2"/>
  <c r="E213" i="2"/>
  <c r="D213" i="2" s="1"/>
  <c r="E216" i="2"/>
  <c r="D216" i="2"/>
  <c r="E219" i="2"/>
  <c r="D219" i="2"/>
  <c r="E222" i="2"/>
  <c r="E225" i="2"/>
  <c r="D225" i="2" s="1"/>
  <c r="E228" i="2"/>
  <c r="D228" i="2"/>
  <c r="E231" i="2"/>
  <c r="D231" i="2"/>
  <c r="E234" i="2"/>
  <c r="D234" i="2"/>
  <c r="E237" i="2"/>
  <c r="D237" i="2" s="1"/>
  <c r="E240" i="2"/>
  <c r="D240" i="2"/>
  <c r="E243" i="2"/>
  <c r="D243" i="2"/>
  <c r="E246" i="2"/>
  <c r="E249" i="2"/>
  <c r="D249" i="2" s="1"/>
  <c r="E252" i="2"/>
  <c r="D252" i="2"/>
  <c r="D265" i="2"/>
  <c r="D263" i="2" s="1"/>
  <c r="D266" i="2"/>
  <c r="D269" i="2"/>
  <c r="D267" i="2" s="1"/>
  <c r="D272" i="2"/>
  <c r="D270" i="2"/>
  <c r="D275" i="2"/>
  <c r="D276" i="2"/>
  <c r="D273" i="2" s="1"/>
  <c r="D279" i="2"/>
  <c r="D277" i="2"/>
  <c r="D282" i="2"/>
  <c r="D280" i="2"/>
  <c r="D285" i="2"/>
  <c r="D283" i="2" s="1"/>
  <c r="D288" i="2"/>
  <c r="D286" i="2" s="1"/>
  <c r="D291" i="2"/>
  <c r="D289" i="2"/>
  <c r="D294" i="2"/>
  <c r="D292" i="2"/>
  <c r="D297" i="2"/>
  <c r="D295" i="2" s="1"/>
  <c r="D300" i="2"/>
  <c r="D298" i="2" s="1"/>
  <c r="D301" i="2"/>
  <c r="D304" i="2"/>
  <c r="D302" i="2" s="1"/>
  <c r="D308" i="2"/>
  <c r="D306" i="2"/>
  <c r="D316" i="2" s="1"/>
  <c r="D312" i="2"/>
  <c r="D311" i="2"/>
  <c r="D309" i="2" s="1"/>
  <c r="D315" i="2"/>
  <c r="D313" i="2"/>
  <c r="D319" i="2"/>
  <c r="D347" i="2" s="1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8" i="2"/>
  <c r="D349" i="2"/>
  <c r="D351" i="2" s="1"/>
  <c r="D350" i="2"/>
  <c r="D353" i="2"/>
  <c r="D359" i="2" s="1"/>
  <c r="D354" i="2"/>
  <c r="D355" i="2"/>
  <c r="D356" i="2"/>
  <c r="D357" i="2"/>
  <c r="D358" i="2"/>
  <c r="D360" i="2"/>
  <c r="D373" i="2" s="1"/>
  <c r="D361" i="2"/>
  <c r="D362" i="2"/>
  <c r="D363" i="2"/>
  <c r="D364" i="2"/>
  <c r="D365" i="2"/>
  <c r="D366" i="2"/>
  <c r="D367" i="2"/>
  <c r="D368" i="2"/>
  <c r="D369" i="2"/>
  <c r="D370" i="2"/>
  <c r="D371" i="2"/>
  <c r="D372" i="2"/>
  <c r="D441" i="2"/>
  <c r="D439" i="2" s="1"/>
  <c r="D442" i="2"/>
  <c r="D447" i="2"/>
  <c r="D445" i="2" s="1"/>
  <c r="D450" i="2"/>
  <c r="D448" i="2" s="1"/>
  <c r="D451" i="2"/>
  <c r="D454" i="2"/>
  <c r="D452" i="2" s="1"/>
  <c r="D457" i="2"/>
  <c r="D455" i="2"/>
  <c r="D461" i="2"/>
  <c r="D460" i="2"/>
  <c r="D458" i="2" s="1"/>
  <c r="D464" i="2"/>
  <c r="D462" i="2"/>
  <c r="D468" i="2"/>
  <c r="D467" i="2"/>
  <c r="D465" i="2"/>
  <c r="D471" i="2"/>
  <c r="D469" i="2"/>
  <c r="D474" i="2"/>
  <c r="D472" i="2"/>
  <c r="D478" i="2"/>
  <c r="D475" i="2" s="1"/>
  <c r="D477" i="2"/>
  <c r="D486" i="2"/>
  <c r="D484" i="2"/>
  <c r="D487" i="2" s="1"/>
  <c r="D483" i="2"/>
  <c r="D482" i="2"/>
  <c r="D480" i="2"/>
  <c r="E425" i="2"/>
  <c r="D425" i="2"/>
  <c r="E428" i="2"/>
  <c r="D428" i="2" s="1"/>
  <c r="E435" i="2"/>
  <c r="D435" i="2"/>
  <c r="D491" i="2"/>
  <c r="D493" i="2"/>
  <c r="D494" i="2"/>
  <c r="D495" i="2" s="1"/>
  <c r="D499" i="2"/>
  <c r="D505" i="2" s="1"/>
  <c r="D501" i="2"/>
  <c r="D504" i="2" s="1"/>
  <c r="D502" i="2"/>
  <c r="D503" i="2"/>
  <c r="D508" i="2"/>
  <c r="D509" i="2"/>
  <c r="D510" i="2"/>
  <c r="D512" i="2" s="1"/>
  <c r="D511" i="2"/>
  <c r="D514" i="2"/>
  <c r="D516" i="2" s="1"/>
  <c r="D523" i="2" s="1"/>
  <c r="D515" i="2"/>
  <c r="D517" i="2"/>
  <c r="D518" i="2"/>
  <c r="D519" i="2"/>
  <c r="D520" i="2"/>
  <c r="D521" i="2"/>
  <c r="D522" i="2"/>
  <c r="E525" i="2"/>
  <c r="D525" i="2" s="1"/>
  <c r="D530" i="2" s="1"/>
  <c r="D534" i="2"/>
  <c r="D536" i="2"/>
  <c r="D537" i="2"/>
  <c r="D533" i="2" s="1"/>
  <c r="D539" i="2"/>
  <c r="D541" i="2"/>
  <c r="D545" i="2" s="1"/>
  <c r="D546" i="2" s="1"/>
  <c r="D542" i="2"/>
  <c r="D543" i="2"/>
  <c r="D544" i="2"/>
  <c r="D549" i="2"/>
  <c r="D552" i="2" s="1"/>
  <c r="D548" i="2" s="1"/>
  <c r="D551" i="2"/>
  <c r="D554" i="2"/>
  <c r="D556" i="2"/>
  <c r="D558" i="2" s="1"/>
  <c r="D557" i="2"/>
  <c r="D562" i="2"/>
  <c r="D560" i="2"/>
  <c r="D563" i="2" s="1"/>
  <c r="E566" i="2"/>
  <c r="E582" i="2"/>
  <c r="E580" i="2" s="1"/>
  <c r="D594" i="2"/>
  <c r="D595" i="2"/>
  <c r="D596" i="2"/>
  <c r="D643" i="2" s="1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E574" i="2"/>
  <c r="E59" i="2"/>
  <c r="E62" i="2"/>
  <c r="E66" i="2"/>
  <c r="E76" i="2"/>
  <c r="E89" i="2"/>
  <c r="E119" i="2"/>
  <c r="E136" i="2"/>
  <c r="E139" i="2"/>
  <c r="E256" i="2"/>
  <c r="E263" i="2"/>
  <c r="E267" i="2"/>
  <c r="E270" i="2"/>
  <c r="E273" i="2"/>
  <c r="E277" i="2"/>
  <c r="E280" i="2"/>
  <c r="E283" i="2"/>
  <c r="E286" i="2"/>
  <c r="E289" i="2"/>
  <c r="E292" i="2"/>
  <c r="E295" i="2"/>
  <c r="E298" i="2"/>
  <c r="E302" i="2"/>
  <c r="E305" i="2"/>
  <c r="E306" i="2"/>
  <c r="E309" i="2"/>
  <c r="E316" i="2" s="1"/>
  <c r="E313" i="2"/>
  <c r="E347" i="2"/>
  <c r="E351" i="2"/>
  <c r="E359" i="2"/>
  <c r="E586" i="3" s="1"/>
  <c r="E373" i="2"/>
  <c r="E391" i="2"/>
  <c r="E404" i="2"/>
  <c r="E408" i="2"/>
  <c r="E422" i="2"/>
  <c r="E439" i="2"/>
  <c r="E479" i="2" s="1"/>
  <c r="E442" i="2"/>
  <c r="E445" i="2"/>
  <c r="E448" i="2"/>
  <c r="E452" i="2"/>
  <c r="E455" i="2"/>
  <c r="E458" i="2"/>
  <c r="E462" i="2"/>
  <c r="E465" i="2"/>
  <c r="E469" i="2"/>
  <c r="E472" i="2"/>
  <c r="E475" i="2"/>
  <c r="E484" i="2"/>
  <c r="E487" i="2" s="1"/>
  <c r="E480" i="2"/>
  <c r="E438" i="2"/>
  <c r="E495" i="2"/>
  <c r="E496" i="2"/>
  <c r="E504" i="2"/>
  <c r="E505" i="2"/>
  <c r="E512" i="2"/>
  <c r="E516" i="2"/>
  <c r="E523" i="2" s="1"/>
  <c r="E518" i="2"/>
  <c r="E522" i="2"/>
  <c r="E530" i="2"/>
  <c r="E537" i="2"/>
  <c r="E545" i="2"/>
  <c r="E546" i="2" s="1"/>
  <c r="E552" i="2"/>
  <c r="E558" i="2"/>
  <c r="E564" i="2" s="1"/>
  <c r="E560" i="2"/>
  <c r="E563" i="2"/>
  <c r="E568" i="2"/>
  <c r="E643" i="2"/>
  <c r="E10" i="7"/>
  <c r="F10" i="7"/>
  <c r="D20" i="7"/>
  <c r="D21" i="7"/>
  <c r="D22" i="7"/>
  <c r="D19" i="7"/>
  <c r="D18" i="7"/>
  <c r="D17" i="7"/>
  <c r="D16" i="7"/>
  <c r="D15" i="7"/>
  <c r="D14" i="7"/>
  <c r="D13" i="7"/>
  <c r="D12" i="7"/>
  <c r="D11" i="7"/>
  <c r="D10" i="7" s="1"/>
  <c r="D14" i="6"/>
  <c r="D17" i="6"/>
  <c r="D18" i="6"/>
  <c r="D20" i="6"/>
  <c r="D26" i="6"/>
  <c r="D28" i="6"/>
  <c r="D30" i="6"/>
  <c r="D34" i="6"/>
  <c r="D38" i="6"/>
  <c r="D39" i="6"/>
  <c r="D41" i="6"/>
  <c r="D46" i="6"/>
  <c r="D48" i="6"/>
  <c r="D49" i="6"/>
  <c r="F11" i="6"/>
  <c r="F24" i="6"/>
  <c r="F37" i="6"/>
  <c r="F51" i="6"/>
  <c r="E11" i="6"/>
  <c r="E51" i="6" s="1"/>
  <c r="E24" i="6"/>
  <c r="E37" i="6"/>
  <c r="D12" i="6"/>
  <c r="D11" i="6" s="1"/>
  <c r="D13" i="6"/>
  <c r="D15" i="6"/>
  <c r="D16" i="6"/>
  <c r="D19" i="6"/>
  <c r="D21" i="6"/>
  <c r="D22" i="6"/>
  <c r="D23" i="6"/>
  <c r="D25" i="6"/>
  <c r="D24" i="6" s="1"/>
  <c r="D27" i="6"/>
  <c r="D29" i="6"/>
  <c r="D31" i="6"/>
  <c r="D32" i="6"/>
  <c r="D33" i="6"/>
  <c r="D35" i="6"/>
  <c r="D36" i="6"/>
  <c r="D40" i="6"/>
  <c r="D42" i="6"/>
  <c r="D43" i="6"/>
  <c r="D44" i="6"/>
  <c r="D45" i="6"/>
  <c r="D47" i="6"/>
  <c r="D50" i="6"/>
  <c r="D37" i="6" s="1"/>
  <c r="E11" i="5"/>
  <c r="F11" i="5"/>
  <c r="D28" i="5"/>
  <c r="D29" i="5"/>
  <c r="D30" i="5"/>
  <c r="D31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 s="1"/>
  <c r="E11" i="4"/>
  <c r="D11" i="4"/>
  <c r="C25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11" i="4"/>
  <c r="E10" i="3"/>
  <c r="E585" i="3" s="1"/>
  <c r="E31" i="3"/>
  <c r="E51" i="3"/>
  <c r="E72" i="3"/>
  <c r="E95" i="3"/>
  <c r="E115" i="3"/>
  <c r="E135" i="3"/>
  <c r="E155" i="3"/>
  <c r="E173" i="3"/>
  <c r="E193" i="3"/>
  <c r="E212" i="3"/>
  <c r="E231" i="3"/>
  <c r="E250" i="3"/>
  <c r="E269" i="3"/>
  <c r="E283" i="3"/>
  <c r="E301" i="3"/>
  <c r="E320" i="3"/>
  <c r="E341" i="3"/>
  <c r="E362" i="3"/>
  <c r="E381" i="3"/>
  <c r="E403" i="3"/>
  <c r="E424" i="3"/>
  <c r="E442" i="3"/>
  <c r="E465" i="3"/>
  <c r="E485" i="3"/>
  <c r="E504" i="3"/>
  <c r="E523" i="3"/>
  <c r="E541" i="3"/>
  <c r="E564" i="3"/>
  <c r="F10" i="3"/>
  <c r="F31" i="3"/>
  <c r="F51" i="3"/>
  <c r="F72" i="3"/>
  <c r="F95" i="3"/>
  <c r="F115" i="3"/>
  <c r="F135" i="3"/>
  <c r="F155" i="3"/>
  <c r="F173" i="3"/>
  <c r="F193" i="3"/>
  <c r="F212" i="3"/>
  <c r="F231" i="3"/>
  <c r="F250" i="3"/>
  <c r="F269" i="3"/>
  <c r="F283" i="3"/>
  <c r="F301" i="3"/>
  <c r="F320" i="3"/>
  <c r="F341" i="3"/>
  <c r="F362" i="3"/>
  <c r="F381" i="3"/>
  <c r="F403" i="3"/>
  <c r="F424" i="3"/>
  <c r="F442" i="3"/>
  <c r="F465" i="3"/>
  <c r="F485" i="3"/>
  <c r="F504" i="3"/>
  <c r="F523" i="3"/>
  <c r="F541" i="3"/>
  <c r="F564" i="3"/>
  <c r="F585" i="3"/>
  <c r="D11" i="3"/>
  <c r="D12" i="3"/>
  <c r="D13" i="3"/>
  <c r="D14" i="3"/>
  <c r="D15" i="3"/>
  <c r="D16" i="3"/>
  <c r="D17" i="3"/>
  <c r="D18" i="3"/>
  <c r="D10" i="3" s="1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1" i="3" s="1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2" i="3"/>
  <c r="D51" i="3" s="1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3" i="3"/>
  <c r="D74" i="3"/>
  <c r="D72" i="3" s="1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6" i="3"/>
  <c r="D97" i="3"/>
  <c r="D95" i="3" s="1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6" i="3"/>
  <c r="D117" i="3"/>
  <c r="D118" i="3"/>
  <c r="D119" i="3"/>
  <c r="D120" i="3"/>
  <c r="D121" i="3"/>
  <c r="D122" i="3"/>
  <c r="D115" i="3" s="1"/>
  <c r="D123" i="3"/>
  <c r="D124" i="3"/>
  <c r="D125" i="3"/>
  <c r="D126" i="3"/>
  <c r="D127" i="3"/>
  <c r="D128" i="3"/>
  <c r="D129" i="3"/>
  <c r="D130" i="3"/>
  <c r="D131" i="3"/>
  <c r="D132" i="3"/>
  <c r="D133" i="3"/>
  <c r="D134" i="3"/>
  <c r="D136" i="3"/>
  <c r="D137" i="3"/>
  <c r="D135" i="3" s="1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6" i="3"/>
  <c r="D155" i="3" s="1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4" i="3"/>
  <c r="D175" i="3"/>
  <c r="D173" i="3" s="1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4" i="3"/>
  <c r="D193" i="3" s="1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3" i="3"/>
  <c r="D214" i="3"/>
  <c r="D215" i="3"/>
  <c r="D216" i="3"/>
  <c r="D217" i="3"/>
  <c r="D218" i="3"/>
  <c r="D212" i="3" s="1"/>
  <c r="D219" i="3"/>
  <c r="D220" i="3"/>
  <c r="D221" i="3"/>
  <c r="D222" i="3"/>
  <c r="D223" i="3"/>
  <c r="D224" i="3"/>
  <c r="D225" i="3"/>
  <c r="D226" i="3"/>
  <c r="D227" i="3"/>
  <c r="D228" i="3"/>
  <c r="D229" i="3"/>
  <c r="D230" i="3"/>
  <c r="D232" i="3"/>
  <c r="D233" i="3"/>
  <c r="D234" i="3"/>
  <c r="D231" i="3" s="1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1" i="3"/>
  <c r="D252" i="3"/>
  <c r="D250" i="3" s="1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70" i="3"/>
  <c r="D269" i="3" s="1"/>
  <c r="D271" i="3"/>
  <c r="D272" i="3"/>
  <c r="D273" i="3"/>
  <c r="D274" i="3"/>
  <c r="D275" i="3"/>
  <c r="D276" i="3"/>
  <c r="D277" i="3"/>
  <c r="D278" i="3"/>
  <c r="D279" i="3"/>
  <c r="D280" i="3"/>
  <c r="D281" i="3"/>
  <c r="D282" i="3"/>
  <c r="D284" i="3"/>
  <c r="D283" i="3" s="1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2" i="3"/>
  <c r="D301" i="3" s="1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1" i="3"/>
  <c r="D320" i="3" s="1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41" i="3"/>
  <c r="D363" i="3"/>
  <c r="D364" i="3"/>
  <c r="D362" i="3" s="1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2" i="3"/>
  <c r="D381" i="3" s="1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4" i="3"/>
  <c r="D403" i="3" s="1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24" i="3"/>
  <c r="D443" i="3"/>
  <c r="D444" i="3"/>
  <c r="D445" i="3"/>
  <c r="D446" i="3"/>
  <c r="D447" i="3"/>
  <c r="D442" i="3" s="1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6" i="3"/>
  <c r="D465" i="3" s="1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6" i="3"/>
  <c r="D485" i="3" s="1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5" i="3"/>
  <c r="D504" i="3" s="1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4" i="3"/>
  <c r="D523" i="3" s="1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2" i="3"/>
  <c r="D543" i="3"/>
  <c r="D541" i="3" s="1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5" i="3"/>
  <c r="D566" i="3"/>
  <c r="D567" i="3"/>
  <c r="D564" i="3" s="1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77" i="2"/>
  <c r="D825" i="1"/>
  <c r="D824" i="1"/>
  <c r="E838" i="1"/>
  <c r="F838" i="1"/>
  <c r="E820" i="1"/>
  <c r="E10" i="1"/>
  <c r="D10" i="1" s="1"/>
  <c r="E24" i="1"/>
  <c r="E43" i="1"/>
  <c r="D43" i="1" s="1"/>
  <c r="E61" i="1"/>
  <c r="E80" i="1"/>
  <c r="D80" i="1" s="1"/>
  <c r="E99" i="1"/>
  <c r="D99" i="1" s="1"/>
  <c r="E115" i="1"/>
  <c r="E134" i="1"/>
  <c r="E150" i="1"/>
  <c r="E169" i="1"/>
  <c r="E186" i="1"/>
  <c r="E205" i="1"/>
  <c r="E223" i="1"/>
  <c r="E240" i="1"/>
  <c r="E258" i="1"/>
  <c r="E274" i="1"/>
  <c r="E289" i="1"/>
  <c r="E304" i="1"/>
  <c r="E322" i="1"/>
  <c r="E338" i="1"/>
  <c r="E356" i="1"/>
  <c r="E373" i="1"/>
  <c r="E389" i="1"/>
  <c r="E403" i="1"/>
  <c r="E420" i="1"/>
  <c r="E436" i="1"/>
  <c r="E455" i="1"/>
  <c r="E474" i="1"/>
  <c r="E491" i="1"/>
  <c r="E508" i="1"/>
  <c r="E525" i="1"/>
  <c r="E541" i="1"/>
  <c r="E559" i="1"/>
  <c r="E577" i="1"/>
  <c r="E596" i="1"/>
  <c r="E613" i="1"/>
  <c r="E631" i="1"/>
  <c r="E648" i="1"/>
  <c r="E665" i="1"/>
  <c r="E682" i="1"/>
  <c r="E701" i="1"/>
  <c r="E719" i="1"/>
  <c r="E735" i="1"/>
  <c r="E751" i="1"/>
  <c r="E766" i="1"/>
  <c r="E784" i="1"/>
  <c r="E802" i="1"/>
  <c r="F802" i="1"/>
  <c r="F820" i="1"/>
  <c r="F10" i="1"/>
  <c r="F24" i="1"/>
  <c r="F43" i="1"/>
  <c r="F61" i="1"/>
  <c r="F80" i="1"/>
  <c r="F99" i="1"/>
  <c r="F115" i="1"/>
  <c r="F134" i="1"/>
  <c r="F150" i="1"/>
  <c r="F169" i="1"/>
  <c r="F186" i="1"/>
  <c r="F205" i="1"/>
  <c r="F223" i="1"/>
  <c r="F240" i="1"/>
  <c r="F258" i="1"/>
  <c r="F274" i="1"/>
  <c r="F289" i="1"/>
  <c r="F304" i="1"/>
  <c r="F322" i="1"/>
  <c r="F338" i="1"/>
  <c r="F356" i="1"/>
  <c r="F373" i="1"/>
  <c r="F389" i="1"/>
  <c r="F403" i="1"/>
  <c r="F420" i="1"/>
  <c r="F436" i="1"/>
  <c r="F455" i="1"/>
  <c r="F474" i="1"/>
  <c r="F491" i="1"/>
  <c r="F508" i="1"/>
  <c r="F525" i="1"/>
  <c r="F541" i="1"/>
  <c r="F559" i="1"/>
  <c r="F577" i="1"/>
  <c r="F596" i="1"/>
  <c r="F613" i="1"/>
  <c r="F631" i="1"/>
  <c r="F648" i="1"/>
  <c r="F665" i="1"/>
  <c r="F682" i="1"/>
  <c r="F701" i="1"/>
  <c r="F719" i="1"/>
  <c r="F735" i="1"/>
  <c r="F751" i="1"/>
  <c r="F766" i="1"/>
  <c r="F784" i="1"/>
  <c r="F837" i="1"/>
  <c r="D803" i="1"/>
  <c r="D810" i="1"/>
  <c r="D815" i="1"/>
  <c r="D817" i="1"/>
  <c r="D819" i="1"/>
  <c r="D804" i="1"/>
  <c r="D805" i="1"/>
  <c r="D802" i="1" s="1"/>
  <c r="D806" i="1"/>
  <c r="D807" i="1"/>
  <c r="D808" i="1"/>
  <c r="D809" i="1"/>
  <c r="D811" i="1"/>
  <c r="D812" i="1"/>
  <c r="D813" i="1"/>
  <c r="D814" i="1"/>
  <c r="D816" i="1"/>
  <c r="D818" i="1"/>
  <c r="D836" i="1"/>
  <c r="D821" i="1"/>
  <c r="D820" i="1" s="1"/>
  <c r="D822" i="1"/>
  <c r="D823" i="1"/>
  <c r="D826" i="1"/>
  <c r="D827" i="1"/>
  <c r="D828" i="1"/>
  <c r="D829" i="1"/>
  <c r="D830" i="1"/>
  <c r="D831" i="1"/>
  <c r="D832" i="1"/>
  <c r="D833" i="1"/>
  <c r="D834" i="1"/>
  <c r="D835" i="1"/>
  <c r="D24" i="1"/>
  <c r="D61" i="1"/>
  <c r="D116" i="1"/>
  <c r="D115" i="1" s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4" i="1" s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1" i="1"/>
  <c r="D152" i="1"/>
  <c r="D153" i="1"/>
  <c r="D154" i="1"/>
  <c r="D155" i="1"/>
  <c r="D156" i="1"/>
  <c r="D150" i="1" s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70" i="1"/>
  <c r="D171" i="1"/>
  <c r="D169" i="1" s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7" i="1"/>
  <c r="D186" i="1" s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6" i="1"/>
  <c r="D205" i="1" s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4" i="1"/>
  <c r="D225" i="1"/>
  <c r="D223" i="1" s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1" i="1"/>
  <c r="D240" i="1" s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9" i="1"/>
  <c r="D258" i="1" s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4" i="1" s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90" i="1"/>
  <c r="D291" i="1"/>
  <c r="D289" i="1" s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5" i="1"/>
  <c r="D304" i="1" s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3" i="1"/>
  <c r="D322" i="1" s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9" i="1"/>
  <c r="D340" i="1"/>
  <c r="D338" i="1" s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7" i="1"/>
  <c r="D358" i="1"/>
  <c r="D356" i="1" s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4" i="1"/>
  <c r="D373" i="1" s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90" i="1"/>
  <c r="D391" i="1"/>
  <c r="D392" i="1"/>
  <c r="D393" i="1"/>
  <c r="D389" i="1" s="1"/>
  <c r="D394" i="1"/>
  <c r="D395" i="1"/>
  <c r="D396" i="1"/>
  <c r="D397" i="1"/>
  <c r="D398" i="1"/>
  <c r="D399" i="1"/>
  <c r="D400" i="1"/>
  <c r="D401" i="1"/>
  <c r="D402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03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20" i="1"/>
  <c r="D437" i="1"/>
  <c r="D438" i="1"/>
  <c r="D436" i="1" s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6" i="1"/>
  <c r="D455" i="1" s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5" i="1"/>
  <c r="D476" i="1"/>
  <c r="D474" i="1" s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2" i="1"/>
  <c r="D493" i="1"/>
  <c r="D494" i="1"/>
  <c r="D495" i="1"/>
  <c r="D496" i="1"/>
  <c r="D497" i="1"/>
  <c r="D498" i="1"/>
  <c r="D499" i="1"/>
  <c r="D500" i="1"/>
  <c r="D491" i="1" s="1"/>
  <c r="D501" i="1"/>
  <c r="D502" i="1"/>
  <c r="D503" i="1"/>
  <c r="D504" i="1"/>
  <c r="D505" i="1"/>
  <c r="D506" i="1"/>
  <c r="D507" i="1"/>
  <c r="D509" i="1"/>
  <c r="D510" i="1"/>
  <c r="D508" i="1" s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6" i="1"/>
  <c r="D525" i="1" s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2" i="1"/>
  <c r="D541" i="1" s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60" i="1"/>
  <c r="D561" i="1"/>
  <c r="D562" i="1"/>
  <c r="D563" i="1"/>
  <c r="D564" i="1"/>
  <c r="D559" i="1" s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77" i="1"/>
  <c r="D597" i="1"/>
  <c r="D598" i="1"/>
  <c r="D596" i="1" s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4" i="1"/>
  <c r="D613" i="1" s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2" i="1"/>
  <c r="D633" i="1"/>
  <c r="D631" i="1" s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9" i="1"/>
  <c r="D650" i="1"/>
  <c r="D651" i="1"/>
  <c r="D652" i="1"/>
  <c r="D648" i="1" s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6" i="1"/>
  <c r="D667" i="1"/>
  <c r="D665" i="1" s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3" i="1"/>
  <c r="D682" i="1" s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2" i="1"/>
  <c r="D701" i="1" s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20" i="1"/>
  <c r="D719" i="1" s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6" i="1"/>
  <c r="D735" i="1" s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2" i="1"/>
  <c r="D753" i="1"/>
  <c r="D751" i="1" s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7" i="1"/>
  <c r="D768" i="1"/>
  <c r="D769" i="1"/>
  <c r="D766" i="1" s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5" i="1"/>
  <c r="D784" i="1" s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108" i="1"/>
  <c r="D103" i="1"/>
  <c r="D88" i="1"/>
  <c r="D87" i="1"/>
  <c r="D86" i="1"/>
  <c r="D84" i="1"/>
  <c r="D78" i="1"/>
  <c r="D77" i="1"/>
  <c r="D67" i="1"/>
  <c r="D66" i="1"/>
  <c r="D65" i="1"/>
  <c r="D49" i="1"/>
  <c r="D48" i="1"/>
  <c r="D47" i="1"/>
  <c r="D31" i="1"/>
  <c r="D30" i="1"/>
  <c r="D29" i="1"/>
  <c r="D28" i="1"/>
  <c r="D114" i="1"/>
  <c r="D113" i="1"/>
  <c r="D112" i="1"/>
  <c r="D111" i="1"/>
  <c r="D110" i="1"/>
  <c r="D109" i="1"/>
  <c r="D107" i="1"/>
  <c r="D106" i="1"/>
  <c r="D105" i="1"/>
  <c r="D104" i="1"/>
  <c r="D102" i="1"/>
  <c r="D101" i="1"/>
  <c r="D100" i="1"/>
  <c r="D98" i="1"/>
  <c r="D97" i="1"/>
  <c r="D96" i="1"/>
  <c r="D95" i="1"/>
  <c r="D94" i="1"/>
  <c r="D93" i="1"/>
  <c r="D92" i="1"/>
  <c r="D91" i="1"/>
  <c r="D90" i="1"/>
  <c r="D89" i="1"/>
  <c r="D85" i="1"/>
  <c r="D83" i="1"/>
  <c r="D82" i="1"/>
  <c r="D81" i="1"/>
  <c r="D79" i="1"/>
  <c r="D76" i="1"/>
  <c r="D75" i="1"/>
  <c r="D74" i="1"/>
  <c r="D73" i="1"/>
  <c r="D72" i="1"/>
  <c r="D71" i="1"/>
  <c r="D70" i="1"/>
  <c r="D69" i="1"/>
  <c r="D68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581" i="2"/>
  <c r="D567" i="2"/>
  <c r="F533" i="2"/>
  <c r="E533" i="2"/>
  <c r="E548" i="2"/>
  <c r="E576" i="2"/>
  <c r="F488" i="2" l="1"/>
  <c r="D585" i="3"/>
  <c r="D51" i="6"/>
  <c r="E531" i="2"/>
  <c r="D580" i="2"/>
  <c r="D584" i="2" s="1"/>
  <c r="E584" i="2"/>
  <c r="D438" i="2"/>
  <c r="D255" i="2"/>
  <c r="D586" i="2"/>
  <c r="D592" i="2" s="1"/>
  <c r="F586" i="2"/>
  <c r="F592" i="2" s="1"/>
  <c r="E587" i="3"/>
  <c r="D531" i="2"/>
  <c r="D479" i="2"/>
  <c r="F531" i="2"/>
  <c r="G317" i="2"/>
  <c r="D496" i="2"/>
  <c r="D837" i="1"/>
  <c r="D564" i="2"/>
  <c r="F317" i="2"/>
  <c r="D305" i="2"/>
  <c r="D586" i="3"/>
  <c r="D423" i="2"/>
  <c r="D488" i="2" s="1"/>
  <c r="D317" i="2"/>
  <c r="G488" i="2"/>
  <c r="E837" i="1"/>
  <c r="E586" i="2"/>
  <c r="E592" i="2" s="1"/>
  <c r="E423" i="2"/>
  <c r="E488" i="2" s="1"/>
  <c r="D576" i="2"/>
  <c r="D578" i="2" s="1"/>
  <c r="D566" i="2"/>
  <c r="D568" i="2" s="1"/>
  <c r="D582" i="2"/>
  <c r="E255" i="2"/>
  <c r="E317" i="2" s="1"/>
  <c r="E644" i="2" s="1"/>
  <c r="E645" i="2" s="1"/>
  <c r="D644" i="2" l="1"/>
  <c r="D645" i="2" s="1"/>
  <c r="F644" i="2"/>
  <c r="F645" i="2" s="1"/>
  <c r="G578" i="2"/>
  <c r="G576" i="2"/>
</calcChain>
</file>

<file path=xl/sharedStrings.xml><?xml version="1.0" encoding="utf-8"?>
<sst xmlns="http://schemas.openxmlformats.org/spreadsheetml/2006/main" count="2634" uniqueCount="513">
  <si>
    <t xml:space="preserve">                                                                     «Про внесення змін до рішення Кременчуцької міської                                                  ради Полтавської області від 22.12.2016 «Про затвердження                                                     Програми перспективного розвитку «Освіта Кременчука» на 2017 – 2021 роки»</t>
  </si>
  <si>
    <t xml:space="preserve">                                                                              Кременчуцької міської ради</t>
  </si>
  <si>
    <t>Додаток</t>
  </si>
  <si>
    <t>Мета реалізації завдань програми</t>
  </si>
  <si>
    <t>Назва навчального закладу/ заходи програми</t>
  </si>
  <si>
    <t>Виконавці</t>
  </si>
  <si>
    <t>Орієнтовні обсяги фінансування (тис.грн.)</t>
  </si>
  <si>
    <t>2.1.4. КЕКВ 3000 „Капітальні видатки”</t>
  </si>
  <si>
    <t>КЕКВ 3132 „Капітальний ремонт інших об’єктів”</t>
  </si>
  <si>
    <t>Всього по програмі (скоригована сума)</t>
  </si>
  <si>
    <t>Директор Департаменту освіти</t>
  </si>
  <si>
    <t>виконавчого комітету Кременчуцької</t>
  </si>
  <si>
    <t>міської ради Полтавської області                                                                                                                          Г.Ф. МОСКАЛИК</t>
  </si>
  <si>
    <t>Разом коригувань до збільшення</t>
  </si>
  <si>
    <t>Зміни до програми перспективного розвитку «Освіта Кременчука» на 2017-2021 роки</t>
  </si>
  <si>
    <t>ДНЗ № 4</t>
  </si>
  <si>
    <t>Департамент освіти, міськвиконком, завідуюча ДНЗ № 4</t>
  </si>
  <si>
    <t>в тому числі</t>
  </si>
  <si>
    <t>ДНЗ № 11</t>
  </si>
  <si>
    <t>Департамент освіти, міськвиконком, завідуюча ДНЗ № 11</t>
  </si>
  <si>
    <t>ДНЗ № 12</t>
  </si>
  <si>
    <t>Департамент освіти, міськвиконком, завідуюча ДНЗ № 12</t>
  </si>
  <si>
    <t>ДНЗ № 13</t>
  </si>
  <si>
    <t>Департамент освіти, міськвиконком, завідуюча ДНЗ № 13</t>
  </si>
  <si>
    <t>КЕКВ 3142 „Реконструкція та реставрація інших об’єктів”</t>
  </si>
  <si>
    <t>ДНЗ № 14</t>
  </si>
  <si>
    <t>Департамент освіти, міськвиконком, завідуюча ДНЗ № 14</t>
  </si>
  <si>
    <t>ДНЗ № 19</t>
  </si>
  <si>
    <t>Департамент освіти, міськвиконком, завідуюча ДНЗ № 19</t>
  </si>
  <si>
    <t>ДНЗ № 32</t>
  </si>
  <si>
    <t>Департамент освіти, міськвиконком, завідуюча ДНЗ № 32</t>
  </si>
  <si>
    <t>розробка та оформлення проектної документації, термомодернізація будівлі</t>
  </si>
  <si>
    <t>ДНЗ № 33</t>
  </si>
  <si>
    <t>Департамент освіти, міськвиконком, завідуюча ДНЗ № 33</t>
  </si>
  <si>
    <t>розробка та оформлення проектної документації, капітальний ремонт приміщень</t>
  </si>
  <si>
    <t>ДНЗ № 57</t>
  </si>
  <si>
    <t>Департамент освіти, міськвиконком, завідуюча ДНЗ № 57</t>
  </si>
  <si>
    <t>ДНЗ № 59</t>
  </si>
  <si>
    <t>Департамент освіти, міськвиконком, завідуюча ДНЗ № 59</t>
  </si>
  <si>
    <t>1. Розвиток дошкільної освіти.                                                                                                                                                                                                                                                          Завдання 1. Створення умов для якісної дошкільної освіти</t>
  </si>
  <si>
    <t>1.4. КЕКВ 3000 „Капітальні видатки”</t>
  </si>
  <si>
    <r>
      <t xml:space="preserve">2. Розвиток загальної середньої освіти.                                                                                                                                                              </t>
    </r>
    <r>
      <rPr>
        <b/>
        <i/>
        <u/>
        <sz val="12"/>
        <rFont val="Times New Roman"/>
        <family val="1"/>
        <charset val="204"/>
      </rPr>
      <t xml:space="preserve"> Завдання 1. Створення умов для якісної загальної середньої освіти</t>
    </r>
  </si>
  <si>
    <t>Департамент освіти, міськвиконком, директор ЗОШ № 2</t>
  </si>
  <si>
    <t>Департамент освіти, міськвиконком, директор ЗОШ № 3</t>
  </si>
  <si>
    <t>СШ  № 7</t>
  </si>
  <si>
    <t>Департамент освіти, міськвиконком, директор СШ № 7</t>
  </si>
  <si>
    <t>розробка та оформлення проектної документації, ремонт покрівлі</t>
  </si>
  <si>
    <t>КНВК № 11</t>
  </si>
  <si>
    <t>Департамент освіти, міськвиконком, директор КНВК № 11</t>
  </si>
  <si>
    <t>Гімназія № 5</t>
  </si>
  <si>
    <t>Департамент освіти, міськвиконком, директор гімназії № 5</t>
  </si>
  <si>
    <t>ЗОШ № 16</t>
  </si>
  <si>
    <t>Департамент освіти, міськвиконком, директор ЗОШ № 16</t>
  </si>
  <si>
    <t>ЗОШ № 22</t>
  </si>
  <si>
    <t>Департамент освіти, міськвиконком, директор ЗОШ № 22</t>
  </si>
  <si>
    <t>ЗОШ № 23</t>
  </si>
  <si>
    <t>Департамент освіти, міськвиконком, директор ЗОШ № 23</t>
  </si>
  <si>
    <t>ЗОШ № 24</t>
  </si>
  <si>
    <t>Департамент освіти, міськвиконком, директор ЗОШ № 24</t>
  </si>
  <si>
    <t>11. Підтримка історичної та культурної спадщини (музей А.С.Макаренка)</t>
  </si>
  <si>
    <t>Разом: 1. Розвиток дошкільної освіти.</t>
  </si>
  <si>
    <t xml:space="preserve">Разом:  2. Розвиток загальної середньої освіти.       </t>
  </si>
  <si>
    <t>Департамент освіти, міськвиконком, директор музею А.С.Макаренка</t>
  </si>
  <si>
    <t>Разом: 11. Підтримка історичної та культурної спадщини (музей А.С.Макаренка)</t>
  </si>
  <si>
    <t>музей А.С.Макаренка</t>
  </si>
  <si>
    <t>КЕКВ 3110 „Придбання обладнання і предметів довгострокового користування”</t>
  </si>
  <si>
    <t>Всього,                          в тому числі</t>
  </si>
  <si>
    <t>16. Місцевий орган управління освітою</t>
  </si>
  <si>
    <t>Департамент освіти, міськвиконком</t>
  </si>
  <si>
    <t>Разом 16. Місцевий орган управління освітою</t>
  </si>
  <si>
    <t xml:space="preserve">1.1.Організація виконання цілей та завдань Програми                                                                                                                                                                                                                             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</si>
  <si>
    <t>ДНЗ № 1</t>
  </si>
  <si>
    <t>Департамент освіти, міськвиконком, завідуюча ДНЗ № 1</t>
  </si>
  <si>
    <t>ДНЗ № 2</t>
  </si>
  <si>
    <t>Департамент освіти, міськвиконком, завідуюча ДНЗ № 2</t>
  </si>
  <si>
    <t>ДНЗ № 3</t>
  </si>
  <si>
    <t>Департамент освіти, міськвиконком, завідуюча ДНЗ № 3</t>
  </si>
  <si>
    <t xml:space="preserve">Департамент освіти, міськвиконком, завідуюча ДНЗ № 4 </t>
  </si>
  <si>
    <t>ДНЗ № 5</t>
  </si>
  <si>
    <t>Департамент освіти, міськвиконком, завідуюча ДНЗ № 5</t>
  </si>
  <si>
    <t>ДНЗ № 10</t>
  </si>
  <si>
    <t>Департамент освіти, міськвиконком, завідуюча ДНЗ № 10</t>
  </si>
  <si>
    <t>ДНЗ № 18</t>
  </si>
  <si>
    <t>Департамент освіти, міськвиконком, завідуюча ДНЗ № 18</t>
  </si>
  <si>
    <t>ДНЗ № 21</t>
  </si>
  <si>
    <t>Департамент освіти, міськвиконком, завідуюча ДНЗ № 21</t>
  </si>
  <si>
    <t>ДНЗ № 23</t>
  </si>
  <si>
    <t>Департамент освіти, міськвиконком, завідуюча ДНЗ № 23</t>
  </si>
  <si>
    <t>ДНЗ № 24</t>
  </si>
  <si>
    <t>Департамент освіти, міськвиконком, завідуюча ДНЗ № 24</t>
  </si>
  <si>
    <t>ДНЗ № 25</t>
  </si>
  <si>
    <t>Департамент освіти, міськвиконком, завідуюча ДНЗ № 25</t>
  </si>
  <si>
    <t>ЦРД № 26</t>
  </si>
  <si>
    <t>Департамент освіти, міськвиконком, завідуюча ЦРД № 26</t>
  </si>
  <si>
    <t>ДНЗ № 28</t>
  </si>
  <si>
    <t>Департамент освіти, міськвиконком, завідуюча ДНЗ № 28</t>
  </si>
  <si>
    <t>ДНЗ № 29</t>
  </si>
  <si>
    <t>Департамент освіти, міськвиконком, завідуюча ДНЗ № 29</t>
  </si>
  <si>
    <t>ДНЗ № 34</t>
  </si>
  <si>
    <t>Департамент освіти, міськвиконком, завідуюча ДНЗ № 34</t>
  </si>
  <si>
    <t>ДНЗ № 35</t>
  </si>
  <si>
    <t>Департамент освіти, міськвиконком, завідуюча ДНЗ № 35</t>
  </si>
  <si>
    <t>ДНЗ № 36</t>
  </si>
  <si>
    <t>Департамент освіти, міськвиконком, завідуюча ДНЗ № 36</t>
  </si>
  <si>
    <t>ДНЗ № 41</t>
  </si>
  <si>
    <t>Департамент освіти, міськвиконком, завідуюча ДНЗ № 41</t>
  </si>
  <si>
    <t>ДНЗ № 46</t>
  </si>
  <si>
    <t>Департамент освіти, міськвиконком, завідуюча ДНЗ № 46</t>
  </si>
  <si>
    <t>ДНЗ № 48</t>
  </si>
  <si>
    <t>Департамент освіти, міськвиконком, завідуюча ДНЗ № 48</t>
  </si>
  <si>
    <t>ДНЗ № 50</t>
  </si>
  <si>
    <t>Департамент освіти, міськвиконком, завідуюча ДНЗ № 50</t>
  </si>
  <si>
    <t>ДНЗ № 55</t>
  </si>
  <si>
    <t>Департамент освіти, міськвиконком, завідуюча ДНЗ № 55</t>
  </si>
  <si>
    <t>ДНЗ № 58</t>
  </si>
  <si>
    <t>Департамент освіти, міськвиконком, завідуюча ДНЗ № 58</t>
  </si>
  <si>
    <t>ДНЗ № 60</t>
  </si>
  <si>
    <t>Департамент освіти, міськвиконком, завідуюча ДНЗ № 60</t>
  </si>
  <si>
    <t>ДНЗ № 61</t>
  </si>
  <si>
    <t>Департамент освіти, міськвиконком, завідуюча ДНЗ № 61</t>
  </si>
  <si>
    <t>ДНЗ № 62</t>
  </si>
  <si>
    <t>Департамент освіти, міськвиконком, завідуюча ДНЗ № 62</t>
  </si>
  <si>
    <t>ДНЗ № 63</t>
  </si>
  <si>
    <t>Департамент освіти, міськвиконком, завідуюча ДНЗ № 63</t>
  </si>
  <si>
    <t>ДНЗ № 64</t>
  </si>
  <si>
    <t>Департамент освіти, міськвиконком, завідуюча ДНЗ № 64</t>
  </si>
  <si>
    <t>ДНЗ № 65</t>
  </si>
  <si>
    <t>Департамент освіти, міськвиконком, завідуюча ДНЗ № 65</t>
  </si>
  <si>
    <t>ДНЗ № 67</t>
  </si>
  <si>
    <t>Департамент освіти, міськвиконком, завідуюча ДНЗ № 67</t>
  </si>
  <si>
    <t>ДНЗ № 68</t>
  </si>
  <si>
    <t>Департамент освіти, міськвиконком, завідуюча ДНЗ № 68</t>
  </si>
  <si>
    <t>ДНЗ № 70</t>
  </si>
  <si>
    <t>Департамент освіти, міськвиконком, завідуюча ДНЗ № 70</t>
  </si>
  <si>
    <t>ДНЗ № 73</t>
  </si>
  <si>
    <t>Департамент освіти, міськвиконком, завідуюча ДНЗ № 73</t>
  </si>
  <si>
    <t>ДНЗ № 74</t>
  </si>
  <si>
    <t>Департамент освіти, міськвиконком, завідуюча ДНЗ № 74</t>
  </si>
  <si>
    <t>ДНЗ № 77</t>
  </si>
  <si>
    <t>Департамент освіти, міськвиконком, завідуюча ДНЗ № 77</t>
  </si>
  <si>
    <t>ДНЗ № 78</t>
  </si>
  <si>
    <t>Департамент освіти, міськвиконком, завідуюча ДНЗ № 78</t>
  </si>
  <si>
    <t>ДНЗ № 79</t>
  </si>
  <si>
    <t>Департамент освіти, міськвиконком, завідуюча ДНЗ № 79</t>
  </si>
  <si>
    <t>ДНЗ № 80</t>
  </si>
  <si>
    <t>Департамент освіти, міськвиконком, завідуюча ДНЗ № 80</t>
  </si>
  <si>
    <t>ДНЗ № 82</t>
  </si>
  <si>
    <t>Департамент освіти, міськвиконком, завідуюча ДНЗ № 82</t>
  </si>
  <si>
    <t>Разом за 1.1.</t>
  </si>
  <si>
    <t>1.3. Поточні видатки, що забезпечують виконання Програми</t>
  </si>
  <si>
    <t xml:space="preserve">КЕКВ 2220 „Медикаменти та перев'язувальні матеріали”  </t>
  </si>
  <si>
    <t>КЕКВ 2240, КЕКВ 2800</t>
  </si>
  <si>
    <t>КЕКВ 2250 „Видатки на відрядження”</t>
  </si>
  <si>
    <t>КЕКВ 2282 „Окремі заходи по реалізації державних (регіональних) програм, не віднесені до заходів розвитку” (підвищення кваліфікації кадрів)</t>
  </si>
  <si>
    <t>КЕКВ 2270 „Оплата комунальних послуг та енергоносіїв”</t>
  </si>
  <si>
    <t xml:space="preserve">2.1.1.Організація виконання цілей та завдань Програми 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</si>
  <si>
    <t>ЗОШ № 1</t>
  </si>
  <si>
    <t>Департамент освіти, міськвиконком, директор ЗОШ № 1</t>
  </si>
  <si>
    <t>ЗОШ № 3</t>
  </si>
  <si>
    <t>СШ № 7</t>
  </si>
  <si>
    <t>ЗОШ № 8</t>
  </si>
  <si>
    <t>Департамент освіти, міськвиконком, директор ЗОШ № 8</t>
  </si>
  <si>
    <t>ЗОШ № 9</t>
  </si>
  <si>
    <t>Департамент освіти, міськвиконком, директор ЗОШ № 9</t>
  </si>
  <si>
    <t>СШ № 10</t>
  </si>
  <si>
    <t>Департамент освіти, міськвиконком, директор СШ № 10</t>
  </si>
  <si>
    <t>ЗОШ № 12</t>
  </si>
  <si>
    <t>Департамент освіти, міськвиконком, директор ЗОШ № 12</t>
  </si>
  <si>
    <t>ЗОШ № 17</t>
  </si>
  <si>
    <t>Департамент освіти, міськвиконком, директор ЗОШ № 17</t>
  </si>
  <si>
    <t>ЗОШ № 18</t>
  </si>
  <si>
    <t>Департамент освіти, міськвиконком, директор ЗОШ № 18</t>
  </si>
  <si>
    <t>ЗОШ № 19</t>
  </si>
  <si>
    <t>Департамент освіти, міськвиконком, директор ЗОШ № 19</t>
  </si>
  <si>
    <t>ЗОШ № 20</t>
  </si>
  <si>
    <t>Департамент освіти, міськвиконком, директор ЗОШ № 20</t>
  </si>
  <si>
    <t>ЗОШ № 26</t>
  </si>
  <si>
    <t>Департамент освіти, міськвиконком, директор ЗОШ № 26</t>
  </si>
  <si>
    <t>ЗОШ № 27</t>
  </si>
  <si>
    <t>Департамент освіти, міськвиконком, директор ЗОШ № 27</t>
  </si>
  <si>
    <t>ЗОШ № 28</t>
  </si>
  <si>
    <t>Департамент освіти, міськвиконком, директор ЗОШ № 28</t>
  </si>
  <si>
    <t>ЗОШ № 29</t>
  </si>
  <si>
    <t>Департамент освіти, міськвиконком, директор ЗОШ № 29</t>
  </si>
  <si>
    <t>ЗОШ № 31</t>
  </si>
  <si>
    <t>Департамент освіти, міськвиконком, директор ЗОШ № 31</t>
  </si>
  <si>
    <t>Разом за 2.1.1.</t>
  </si>
  <si>
    <t>КНВК № 2</t>
  </si>
  <si>
    <t>Департамент освіти, міськвиконком, директор КНВК № 2</t>
  </si>
  <si>
    <t>КНВК № 5</t>
  </si>
  <si>
    <t>Департамент освіти, міськвиконком, директор КНВК № 5</t>
  </si>
  <si>
    <t>КНВК № 6</t>
  </si>
  <si>
    <t>Департамент освіти, міськвиконком, директор КНВК № 6</t>
  </si>
  <si>
    <t>Ліцей № 30           (КНВК № 30)</t>
  </si>
  <si>
    <t>6. Розвиток позашкільної освіти</t>
  </si>
  <si>
    <t>7. Науково-методичне забезпечення регіонального компоненту освіти</t>
  </si>
  <si>
    <t>12. Бухгалтерське обслуговування закладів та установ освіти</t>
  </si>
  <si>
    <t>14. Забезпечення технагляду за поточними та капітальними ремонтами</t>
  </si>
  <si>
    <t>4. Розвиток закладів для соціальної допомоги сім’ям (СШІ № 21)</t>
  </si>
  <si>
    <t>КЕКВ 2210 „Предмети, матеріали, обладнання та інвентар”</t>
  </si>
  <si>
    <t>2.1.3. Поточні видатки, що забезпечують виконання Програми</t>
  </si>
  <si>
    <t>КЕКВ 2220 „Медикаменти та перев'язувальні матеріали”</t>
  </si>
  <si>
    <t xml:space="preserve">  </t>
  </si>
  <si>
    <t>КЕКВ 2240, КЕКВ 2730,                  КЕКВ 2800</t>
  </si>
  <si>
    <t>Разом КЕКВ 2240, КЕКВ 2730,                  КЕКВ 2800</t>
  </si>
  <si>
    <t>ЗОШ  № 17</t>
  </si>
  <si>
    <t>ЗОШ  № 23</t>
  </si>
  <si>
    <t>ЗОШ  № 28</t>
  </si>
  <si>
    <t>Ліцей № 11                              (КНВК № 11)</t>
  </si>
  <si>
    <t>Департамент освіти, міськвиконком, директор ліцею № 11 (КНВК № 11)</t>
  </si>
  <si>
    <t>Департамент освіти, міськвиконком, директор ліцею № 4 (КНВК № 4)</t>
  </si>
  <si>
    <t>Департамент освіти, міськвиконком, директор ліцею № 30  (КНВК № 30)</t>
  </si>
  <si>
    <t>Разом за 2.1.3.</t>
  </si>
  <si>
    <t>3. Розвиток освіти для робітничої молоді (ВЗШ)</t>
  </si>
  <si>
    <r>
      <t xml:space="preserve">3.1.1.Організація виконання цілей та завдань Програми                     </t>
    </r>
    <r>
      <rPr>
        <i/>
        <sz val="12"/>
        <color indexed="8"/>
        <rFont val="Times New Roman"/>
        <family val="1"/>
        <charset val="204"/>
      </rPr>
      <t xml:space="preserve">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  </r>
  </si>
  <si>
    <t>ВЗШ № 3</t>
  </si>
  <si>
    <t>Департамент освіти, міськвиконком, директор ВЗШ № 3</t>
  </si>
  <si>
    <t>Разом 3.1.3.</t>
  </si>
  <si>
    <t>Завдання 1. Створення умов  для  якісної освіти робітничої молоді м. Кременчука</t>
  </si>
  <si>
    <t>Разом: 3. Розвиток освіти для робітничої молоді (ВЗШ)</t>
  </si>
  <si>
    <t>3.1.3. Поточні видатки, що забезпечують виконання Програми</t>
  </si>
  <si>
    <t>Завдання 1. Створення умов для  навчання та виховання дітей, потребуючих соціальної допомоги</t>
  </si>
  <si>
    <r>
      <t xml:space="preserve">4.1.1.Організація виконання цілей та завдань Програми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 xml:space="preserve">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  </r>
  </si>
  <si>
    <t>СШІ № 21</t>
  </si>
  <si>
    <t>Департамент освіти, міськвиконком, директор СШІ № 21</t>
  </si>
  <si>
    <t>4.1.3. Поточні видатки, що забезпечують виконання Програми</t>
  </si>
  <si>
    <t>Разом 4.1.3.</t>
  </si>
  <si>
    <t>Разом: 4. Розвиток закладів для соціальної допомоги сім’ям (СШІ № 21)</t>
  </si>
  <si>
    <t>Завдання 1. Створення умов для функціонування позашкільних навчальних закладів.</t>
  </si>
  <si>
    <t>КЕНЦУМ</t>
  </si>
  <si>
    <t>Департамент освіти, міськвиконком, директор КЕНЦУМ</t>
  </si>
  <si>
    <t>КМЦПО</t>
  </si>
  <si>
    <t>Департамент освіти, міськвиконком, директор КМЦПО</t>
  </si>
  <si>
    <t>КМЦПО «Лідер»</t>
  </si>
  <si>
    <t>Департамент освіти, міськвиконком, директор КМЦПО «Лідер»</t>
  </si>
  <si>
    <t xml:space="preserve">6.1.1. Організація виконання цілей та завдань Програми                     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</si>
  <si>
    <t>Разом за 6.1.1.</t>
  </si>
  <si>
    <t>2800 „Інші поточні видатки”</t>
  </si>
  <si>
    <t>6.1.3. Поточні видатки, що забезпечують виконання Програми</t>
  </si>
  <si>
    <t>Разом за 6.1.3.</t>
  </si>
  <si>
    <t>Разом: 6. Розвиток позашкільної освіти</t>
  </si>
  <si>
    <t>Департамент освіти, міськвиконком, КМНМЦ</t>
  </si>
  <si>
    <r>
      <t xml:space="preserve">7.1. Організація виконання цілей та завдань Програми  </t>
    </r>
    <r>
      <rPr>
        <i/>
        <sz val="12"/>
        <color indexed="8"/>
        <rFont val="Times New Roman"/>
        <family val="1"/>
        <charset val="204"/>
      </rPr>
      <t>КЕКВ 2111 „Заробітна плата”, КЕКВ 2120 „Нарахування на оплату праці”</t>
    </r>
  </si>
  <si>
    <t>7.1.2. Поточні видатки, що забезпечують виконання Програми</t>
  </si>
  <si>
    <t xml:space="preserve">  КЕКВ 2210 „Предмети, матеріали, обладнання та інвентар”</t>
  </si>
  <si>
    <t>Разом: 7. Науково-методичне забезпечення регіонального компоненту освіти</t>
  </si>
  <si>
    <t>10. Логопедична допомога дітям шкільного віку</t>
  </si>
  <si>
    <t>Разом:  10. Логопедична допомога дітям шкільного віку</t>
  </si>
  <si>
    <r>
      <t xml:space="preserve">8. Міжшкільна освіта  (КМНВК № 2)          </t>
    </r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Завдання 1. Створення умов для міжшкільної освіти дітей</t>
    </r>
  </si>
  <si>
    <r>
      <t xml:space="preserve">8.1.1. Організація виконання цілей та завдань Програми                                       </t>
    </r>
    <r>
      <rPr>
        <i/>
        <sz val="12"/>
        <color indexed="8"/>
        <rFont val="Times New Roman"/>
        <family val="1"/>
        <charset val="204"/>
      </rPr>
      <t>КЕКВ 2111 „Заробітна плата”,                   КЕКВ 2120 „Нарахування на оплату праці”</t>
    </r>
  </si>
  <si>
    <t>КМНВК №2</t>
  </si>
  <si>
    <t>Департамент освіти, міськвиконком, директор КМНВК №2</t>
  </si>
  <si>
    <t xml:space="preserve">Разом: 8. Міжшкільна освіта  (КМНВК № 2)                                                                               </t>
  </si>
  <si>
    <r>
      <t xml:space="preserve">11.1.Організація виконання цілей та завдань Програми </t>
    </r>
    <r>
      <rPr>
        <i/>
        <sz val="12"/>
        <color indexed="8"/>
        <rFont val="Times New Roman"/>
        <family val="1"/>
        <charset val="204"/>
      </rPr>
      <t>КЕКВ 2111 „Заробітна плата”,                   КЕКВ 2120 „Нарахування на оплату праці”</t>
    </r>
  </si>
  <si>
    <t>музей А.С. Макаренка</t>
  </si>
  <si>
    <t>11.2. Поточні видатки, що забезпечують виконання Програми</t>
  </si>
  <si>
    <t>10.2. Поточні видатки, що забезпечують виконання Програми</t>
  </si>
  <si>
    <t>Разом за КЕКВ 2240, КЕКВ 2800</t>
  </si>
  <si>
    <t>11.3. КЕКВ 3000 „Капітальні видатки”</t>
  </si>
  <si>
    <t>Разом за 11.2.</t>
  </si>
  <si>
    <t>Департамент освіти, міськвиконком, ЦБ</t>
  </si>
  <si>
    <r>
      <t xml:space="preserve">12.1. Оплата праці і нарахування на заробітну плату </t>
    </r>
    <r>
      <rPr>
        <i/>
        <sz val="12"/>
        <color indexed="8"/>
        <rFont val="Times New Roman"/>
        <family val="1"/>
        <charset val="204"/>
      </rPr>
      <t>КЕКВ 2111 „Заробітна плата”,  КЕКВ 2120 „Нарахування на оплату праці”</t>
    </r>
  </si>
  <si>
    <t>Разом:   12. Бухгалтерське обслуговування закладів та установ освіти</t>
  </si>
  <si>
    <t>10. Організація виконання цілей та завдань Програми, в тому числі</t>
  </si>
  <si>
    <t>7. Організація виконання цілей та завдань Програми, в тому числі</t>
  </si>
  <si>
    <t>12. Організація виконання цілей та завдань Програми, в тому числі</t>
  </si>
  <si>
    <t xml:space="preserve">16.Організація виконання цілей та завдань Програми, в тому числі                                                 </t>
  </si>
  <si>
    <t>Департамент освіти, міськвиконком, СТН</t>
  </si>
  <si>
    <t>Разом 14: Забезпечення технагляду за поточними та капітальними ремонтами</t>
  </si>
  <si>
    <t>Разом за КЕКВ 2220</t>
  </si>
  <si>
    <t>Разом за КЕКВ 2250</t>
  </si>
  <si>
    <t>Разом за КЕКВ 2270</t>
  </si>
  <si>
    <t>Разом за КЕКВ 2282</t>
  </si>
  <si>
    <t>Разом за КЕКВ 3110</t>
  </si>
  <si>
    <t>Разом за КЕКВ 3132</t>
  </si>
  <si>
    <t>Разом за КЕКВ 3142</t>
  </si>
  <si>
    <t>Разом КЕКВ 2210</t>
  </si>
  <si>
    <t>Разом КЕКВ 2220</t>
  </si>
  <si>
    <t>Разом КЕКВ 2250</t>
  </si>
  <si>
    <t>Разом КЕКВ 2270</t>
  </si>
  <si>
    <t>Разом КЕКВ 2282</t>
  </si>
  <si>
    <r>
      <t xml:space="preserve">10.1.Організація виконання цілей та завдань Програми  </t>
    </r>
    <r>
      <rPr>
        <i/>
        <sz val="12"/>
        <rFont val="Times New Roman"/>
        <family val="1"/>
        <charset val="204"/>
      </rPr>
      <t>КЕКВ 2111 „Заробітна плата”, КЕКВ 2120 „Нарахування на оплату праці”</t>
    </r>
  </si>
  <si>
    <r>
      <t xml:space="preserve">16.1. оплата праці і нарахування на заробітну плату </t>
    </r>
    <r>
      <rPr>
        <i/>
        <sz val="12"/>
        <color indexed="8"/>
        <rFont val="Times New Roman"/>
        <family val="1"/>
        <charset val="204"/>
      </rPr>
      <t>КЕКВ 2111 „Заробітна плата”,                   КЕКВ 2120 „Нарахування на оплату праці”</t>
    </r>
  </si>
  <si>
    <t>14.1. Організація виконання цілей та завдань Програми, в тому числі</t>
  </si>
  <si>
    <r>
      <t xml:space="preserve">14.1. оплата праці і нарахування на заробітну плату  </t>
    </r>
    <r>
      <rPr>
        <i/>
        <sz val="12"/>
        <color indexed="8"/>
        <rFont val="Times New Roman"/>
        <family val="1"/>
        <charset val="204"/>
      </rPr>
      <t>КЕКВ 2111 „Заробітна плата”,                   КЕКВ 2120 „Нарахування на оплату праці”</t>
    </r>
  </si>
  <si>
    <t>КНВК № 15</t>
  </si>
  <si>
    <t>Департамент освіти, міськвиконком, директор КНВК № 15</t>
  </si>
  <si>
    <t xml:space="preserve">2.1.2. Оплата праці за цивільно-правовими угодами з нарахуваннями  КЕКВ 2111 „Заробітна плата”,                                                                                                                                                                               КЕКВ 2120 „Нарахування на оплату праці” </t>
  </si>
  <si>
    <t>Разом за 2.1.2.</t>
  </si>
  <si>
    <t>Разом за 1.2.</t>
  </si>
  <si>
    <t xml:space="preserve">1.2. Оплата праці за цивільно-правовими угодами з нарахуваннями КЕКВ 2111 „Заробітна плата”, КЕКВ 2120 „Нарахування на оплату праці” </t>
  </si>
  <si>
    <t xml:space="preserve">КЕКВ 2210 „Предмети, матеріали, обладнання та інвентар”        </t>
  </si>
  <si>
    <t>Разом за КЕКВ 2210</t>
  </si>
  <si>
    <t>електроплита</t>
  </si>
  <si>
    <t>пароконвектомат</t>
  </si>
  <si>
    <t>меблі</t>
  </si>
  <si>
    <t xml:space="preserve">ванна мийна </t>
  </si>
  <si>
    <t>електром'ясорубка</t>
  </si>
  <si>
    <t>комп'ютер</t>
  </si>
  <si>
    <t>розробка та оформлення проектної документації, капітальний  ремонт з заміни а/бетонного покриття (вимощення плиткою)</t>
  </si>
  <si>
    <t>розробка та оформлення проектної документації, капітальний  ремонт шатрової покрівлі</t>
  </si>
  <si>
    <t>розробка та оформлення проектної документації, капітальний  ремонт харчоблоку</t>
  </si>
  <si>
    <t>розробка та оформлення проектної документації, капітальний  ремонт мережі водопостачання, каналізації</t>
  </si>
  <si>
    <t>розробка та оформлення проектної документації, капітальний  ремонт паркану</t>
  </si>
  <si>
    <t>розробка та оформлення проектної документації, капітальний  ремонт по заміні віконних блоків  та утеплення фасаду</t>
  </si>
  <si>
    <t>розробка та оформлення проектної документації, капітальний  ремонт асфальтобетонного покриття (вимощення плиткою)</t>
  </si>
  <si>
    <t>капітальний  ремонт  по заміні вікон та дверей  (програма енергозбереження)</t>
  </si>
  <si>
    <t>розробка та оформлення проектної документації, капітальний  ремонт санвузла</t>
  </si>
  <si>
    <t>розробка та оформлення проектної документації, капітальний  ремонт музичного залу</t>
  </si>
  <si>
    <t>завершення капітального ремонту харчоблоку</t>
  </si>
  <si>
    <t>розробка та оформлення проектної документації, капітальний  ремонт мережі водопостачання та водовідведення</t>
  </si>
  <si>
    <t>завершення капітального ремонту рулонної покрівлі</t>
  </si>
  <si>
    <t>капітальний  ремонт  відмостки та покриття</t>
  </si>
  <si>
    <t>розробка та оформлення проектної документації, реконструкція покрівлі</t>
  </si>
  <si>
    <t>реконструкція та улаштування ІТП з системою автоматичного регулювання споживання тепла  (програма енергозбереження)</t>
  </si>
  <si>
    <t>розробка та оформлення проектної документації, реконструкція скатної  покрівлі</t>
  </si>
  <si>
    <t>розробка та оформлення проектної документації, капітальний ремонт фасаду, покрівлі, каналізації та вигрібної ями</t>
  </si>
  <si>
    <t>КНВК  № 2</t>
  </si>
  <si>
    <t>Департамент освіти, міськвиконком, директор КНВК № 4</t>
  </si>
  <si>
    <t>Колегіум № 25 (КНВК № 25)</t>
  </si>
  <si>
    <t>Ліцей № 11 (КНВК № 11)</t>
  </si>
  <si>
    <t>Ліцей № 4                      (КНВК № 4)</t>
  </si>
  <si>
    <t>Департамент освіти, міськвиконком, директор колегіуму № 25 (КНВК № 25)</t>
  </si>
  <si>
    <t>СШ  № 10</t>
  </si>
  <si>
    <t>ЗОШ  № 22</t>
  </si>
  <si>
    <t>ЗОШ  № 26</t>
  </si>
  <si>
    <t>ЗОШ  № 31</t>
  </si>
  <si>
    <t>ЗОШ  № 20</t>
  </si>
  <si>
    <t>комп'ютери</t>
  </si>
  <si>
    <t>придбання осушувача для басейну</t>
  </si>
  <si>
    <t>захистна конструкція поверхні басейну</t>
  </si>
  <si>
    <t>КНВК № 4</t>
  </si>
  <si>
    <t>капітальний ремонт спортивної зали</t>
  </si>
  <si>
    <t>розробка та оформлення проектної документації, ремонт асфальтового покриття (вимощення тротуарної плитки)</t>
  </si>
  <si>
    <t>розробка та оформлення проектної документації, капітальний ремонт спортивної зали</t>
  </si>
  <si>
    <t>розробка та оформлення проектної документації, капітальний ремонт рулонної покрівлі</t>
  </si>
  <si>
    <t>розробка та оформлення проектної документації, капітальний  ремонт по заміні віконних  блоків та капітальний ремонт по утепленню фасаду</t>
  </si>
  <si>
    <t>розробка та оформлення проектної документації, капітальний  ремонт спортивного залу та покрівлі над спортзалом</t>
  </si>
  <si>
    <t>розробка та оформлення проектної документації, капітальний  ремонт скатної покрівлі</t>
  </si>
  <si>
    <t>розробка та оформлення проектної документації, капітальний  ремонт  харчоблоку</t>
  </si>
  <si>
    <t>розробка та оформлення проектної документації, капітальний  ремонт фасаду</t>
  </si>
  <si>
    <t>розробка та оформлення проектної документації, капітальний  ремонт по заміні віконних та дверних блоків</t>
  </si>
  <si>
    <t>розробка та оформлення проектної документації, капітальний  ремонт  ганку</t>
  </si>
  <si>
    <t>реконструкція учбового корпусу № 2</t>
  </si>
  <si>
    <t>реконструкція учбового корпусу</t>
  </si>
  <si>
    <t>розробка та оформлення проектної документації, завершення капітального ремонту  внутрішніх приміщень</t>
  </si>
  <si>
    <t>реконструкція підвалу</t>
  </si>
  <si>
    <t>КЕКВ 2240 „Оплата послуг (крім комунальних)”</t>
  </si>
  <si>
    <t>Департамент освіти, директор ВЗШ № 3</t>
  </si>
  <si>
    <t>Разом                       КЕКВ 2240</t>
  </si>
  <si>
    <t>КЕКВ 2250, КЕКВ 2282</t>
  </si>
  <si>
    <t>Разом                       КЕКВ 2250, КЕКВ 2282</t>
  </si>
  <si>
    <t>Разом                       КЕКВ 2800</t>
  </si>
  <si>
    <t>8.1.3. Поточні видатки, що забезпечують виконання Програми</t>
  </si>
  <si>
    <t>КЕКВ 2250, КЕКВ 2282, КЕКВ 2800</t>
  </si>
  <si>
    <t>Разом 8.1.3.</t>
  </si>
  <si>
    <t>музей                                 А.С. Макаренка</t>
  </si>
  <si>
    <t>музей                              А.С. Макаренка</t>
  </si>
  <si>
    <t>Департамент освіти, міськвиконком, директор музею А.С. Макаренка</t>
  </si>
  <si>
    <t xml:space="preserve">реконструкція пам'ятника А.С.Макаренку по вул.Макаренка, 44 в м.Кременчук </t>
  </si>
  <si>
    <t>6.1.4. КЕКВ 3000 „Капітальні видатки”</t>
  </si>
  <si>
    <t>ноутбук</t>
  </si>
  <si>
    <t>проектор</t>
  </si>
  <si>
    <t>телевізор</t>
  </si>
  <si>
    <t>13. Господарське обслуговування закладів та установ освіти</t>
  </si>
  <si>
    <t xml:space="preserve">13. Організація виконання цілей та завдань Програми </t>
  </si>
  <si>
    <t>Департамент освіти, міськвиконком, ГЦГО</t>
  </si>
  <si>
    <t>Разом: 13. Господарське обслуговування закладів та установ освіти</t>
  </si>
  <si>
    <t>25. Комунальна установа «Інклюзивно-ресурсний центр № 1» Кременчуцької міської ради</t>
  </si>
  <si>
    <t>Департамент освіти, міськвиконком,  Комунальна установа «Інклюзивно-ресурсний центр № 1» Кременчуцької міської ради</t>
  </si>
  <si>
    <t>25. Організація виконання цілей та завдань Програми, в тому числі</t>
  </si>
  <si>
    <t>25.1. Організація виконання цілей та завдань Програми КЕКВ 2111 „Заробітна плата”, КЕКВ 2120 „Нарахування на оплату праці”</t>
  </si>
  <si>
    <t>Разом 25. Комунальна установа «Інклюзивно-ресурсний центр № 1» Кременчуцької міської ради</t>
  </si>
  <si>
    <t>покриття на підлогу для роботи з дітьми</t>
  </si>
  <si>
    <t>РОЗШИФРОВКА</t>
  </si>
  <si>
    <t>по дошкільним навчальним закладам</t>
  </si>
  <si>
    <t>Назва навчального закладу</t>
  </si>
  <si>
    <t>Назва предметів, матеріалів, обладнання та інвентаря</t>
  </si>
  <si>
    <t>Всього</t>
  </si>
  <si>
    <t>Меблі</t>
  </si>
  <si>
    <t>Посуд</t>
  </si>
  <si>
    <t>Господарчі товари</t>
  </si>
  <si>
    <t>М’який інвентар</t>
  </si>
  <si>
    <t>Канцтовари</t>
  </si>
  <si>
    <t>Іграшки</t>
  </si>
  <si>
    <t>Миючі засоби</t>
  </si>
  <si>
    <t>Засоби пожежогасіння</t>
  </si>
  <si>
    <t>Підписка періодичних видань</t>
  </si>
  <si>
    <t>Енергозберігаючі лампи</t>
  </si>
  <si>
    <t xml:space="preserve">Вікна </t>
  </si>
  <si>
    <t>Двері</t>
  </si>
  <si>
    <t>Будівельні матеріали</t>
  </si>
  <si>
    <t>Шарики в сухий басейн</t>
  </si>
  <si>
    <t>Вікна</t>
  </si>
  <si>
    <t>Спортивний інвентар</t>
  </si>
  <si>
    <t>Бойлери</t>
  </si>
  <si>
    <t>Разом:</t>
  </si>
  <si>
    <t xml:space="preserve">сум, спрямованих на поліпшення матеріально-технічної бази закладів, що забезпечують виконання програми перспективного розвитку «Освіта Кременчука» на 2017-2021 роки           </t>
  </si>
  <si>
    <t xml:space="preserve">                      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</si>
  <si>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>(зміни)</t>
  </si>
  <si>
    <t>Бойлер</t>
  </si>
  <si>
    <t>Муз. техніка</t>
  </si>
  <si>
    <t>Новорічні подарунки</t>
  </si>
  <si>
    <t>Стенди</t>
  </si>
  <si>
    <t>Комп'ютерна та оргтехніка</t>
  </si>
  <si>
    <t>Побутова техніка</t>
  </si>
  <si>
    <t>Пісочниці</t>
  </si>
  <si>
    <t>Оргтехніка</t>
  </si>
  <si>
    <t>Прожектори та світильники</t>
  </si>
  <si>
    <t>Набір картин</t>
  </si>
  <si>
    <t>Люк ревізійний</t>
  </si>
  <si>
    <t>Обладнання для вулиці</t>
  </si>
  <si>
    <t>Кондиціонер</t>
  </si>
  <si>
    <t>Електролічильник</t>
  </si>
  <si>
    <t xml:space="preserve">Прожектори </t>
  </si>
  <si>
    <t>Облучатель</t>
  </si>
  <si>
    <t>Комп'ютерна техніка</t>
  </si>
  <si>
    <t>Електротовари</t>
  </si>
  <si>
    <t>Ялинка</t>
  </si>
  <si>
    <t>Тепловичіститель</t>
  </si>
  <si>
    <t>Пісочниця</t>
  </si>
  <si>
    <t>міської ради Полтавської області                                                           Г.Ф. МОСКАЛИК</t>
  </si>
  <si>
    <t>по загальноосвітнім навчальним закладам</t>
  </si>
  <si>
    <t>ЗОШ №  1</t>
  </si>
  <si>
    <t>парти-конторки</t>
  </si>
  <si>
    <t>крісла для актової зали</t>
  </si>
  <si>
    <t>посуд</t>
  </si>
  <si>
    <t>будівельні матеріали</t>
  </si>
  <si>
    <t>канцтовари</t>
  </si>
  <si>
    <t>миючі засоби</t>
  </si>
  <si>
    <t>господарчі товари</t>
  </si>
  <si>
    <t>м’який інвентар</t>
  </si>
  <si>
    <t>спортивний інвентар</t>
  </si>
  <si>
    <t>вікна</t>
  </si>
  <si>
    <t>двері</t>
  </si>
  <si>
    <t>засоби пожежогасіння</t>
  </si>
  <si>
    <t>наочні посібники</t>
  </si>
  <si>
    <t xml:space="preserve">підписка періодичних видань </t>
  </si>
  <si>
    <t>шкільна та спортивна форма</t>
  </si>
  <si>
    <t>енергозберігаючі лампи</t>
  </si>
  <si>
    <t>годинники для медалістів</t>
  </si>
  <si>
    <t>грамоти, дипломи, кубки для проведення змагань</t>
  </si>
  <si>
    <t>класні журнали, особові справи, табелі, ділова документація</t>
  </si>
  <si>
    <t>лічильник на воду</t>
  </si>
  <si>
    <t>ЗОШ №  3</t>
  </si>
  <si>
    <t>автоматизована бібліотечно-інформаційна система</t>
  </si>
  <si>
    <t>підписка періодичних видань</t>
  </si>
  <si>
    <t>придбання періодичних видань</t>
  </si>
  <si>
    <t>іграшки</t>
  </si>
  <si>
    <t>лічильник на електроенергію</t>
  </si>
  <si>
    <t>придбання інвентаря на харчоблок</t>
  </si>
  <si>
    <t>лічильник на водопостачання та водовідведення</t>
  </si>
  <si>
    <t xml:space="preserve">                                    (зміни)</t>
  </si>
  <si>
    <t xml:space="preserve">                                                                                                                         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</si>
  <si>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>КНВК №  2</t>
  </si>
  <si>
    <t>запчастини до комп'ютерної техніки, комп'ютерна та організаційна техніка</t>
  </si>
  <si>
    <t>Ліцей №  4                                                        (КНВК № 4)</t>
  </si>
  <si>
    <t>технологічне обладнання</t>
  </si>
  <si>
    <t>запчастини до комп'ютерної техніки</t>
  </si>
  <si>
    <t>запчастини до комп'ютера</t>
  </si>
  <si>
    <t>Ліцей № 11                                        (КНВК № 11)</t>
  </si>
  <si>
    <t>планшети, ноутбуки</t>
  </si>
  <si>
    <t>технологічне та учбове обладнання</t>
  </si>
  <si>
    <t>длкументи про освіту</t>
  </si>
  <si>
    <t>стенди</t>
  </si>
  <si>
    <t>Ліцей № 30                                               (КНВК № 30)</t>
  </si>
  <si>
    <t xml:space="preserve"> </t>
  </si>
  <si>
    <t>міської ради Полтавської області                                               Г.Ф. МОСКАЛИК</t>
  </si>
  <si>
    <t xml:space="preserve">                 сум, спрямованих на поліпшення матеріально-технічної бази закладів,                                                                                     що забезпечують виконання програми перспективного розвитку «Освіта Кременчука» на 2017-2021 роки           </t>
  </si>
  <si>
    <t>Ключі для роботи з програмою MEDoc</t>
  </si>
  <si>
    <t>міської ради Полтавської області                                                  Г.Ф. МОСКАЛИК</t>
  </si>
  <si>
    <t xml:space="preserve">                                                                       по ВЗШ № 3</t>
  </si>
  <si>
    <t xml:space="preserve">             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</si>
  <si>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 xml:space="preserve">сум, спрямованих на поліпшення матеріально-технічної бази закладів, що забезпечують                                         виконання програми перспективного розвитку «Освіта Кременчука» на 2017-2021 роки           </t>
  </si>
  <si>
    <t>комп'ютерне обладнання та приладдя до комп'ютерної техніки</t>
  </si>
  <si>
    <t>по СШІ № 21</t>
  </si>
  <si>
    <t>м'який інвентар</t>
  </si>
  <si>
    <t xml:space="preserve">будівельні матеріали  </t>
  </si>
  <si>
    <t>ПММ</t>
  </si>
  <si>
    <t>дошка стояча учбова</t>
  </si>
  <si>
    <t xml:space="preserve">                     (зміни)</t>
  </si>
  <si>
    <t xml:space="preserve">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</si>
  <si>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 xml:space="preserve">                (зміни)</t>
  </si>
  <si>
    <t xml:space="preserve">       Директор Департаменту освіти</t>
  </si>
  <si>
    <t xml:space="preserve">      виконавчого комітету Кременчуцької</t>
  </si>
  <si>
    <t xml:space="preserve">      міської ради Полтавської області                                                         Г.Ф. МОСКАЛИК</t>
  </si>
  <si>
    <t>спортивні товари</t>
  </si>
  <si>
    <t>запасні частини до авто</t>
  </si>
  <si>
    <t>комп'ютерне обладнання</t>
  </si>
  <si>
    <t>по позашкільним навчальним закладам</t>
  </si>
  <si>
    <t>саджанці багаторічних насаджень, насіння</t>
  </si>
  <si>
    <t>обладнання для відеоспостереження</t>
  </si>
  <si>
    <t xml:space="preserve"> (зміни)</t>
  </si>
  <si>
    <t xml:space="preserve">сум, спрямованих на поліпшення матеріально-технічної бази закладів, що забезпечують                                                                виконання програми перспективного розвитку «Освіта Кременчука» на 2017-2021 роки           </t>
  </si>
  <si>
    <t xml:space="preserve">    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</si>
  <si>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>по КМНВК № 2</t>
  </si>
  <si>
    <t xml:space="preserve">                                                                                    КЕКВ 2210 „Предмети, матеріали, обладнання та інвентар”                                                                                                                                                       </t>
  </si>
  <si>
    <t xml:space="preserve">          (зміни)</t>
  </si>
  <si>
    <t>міської ради Полтавської області                                                   Г.Ф. МОСКАЛИК</t>
  </si>
  <si>
    <t>енергозберігаючі лампи, електрообладнання</t>
  </si>
  <si>
    <t>запчастини та комплектуючі до комп'ютерної техніки</t>
  </si>
  <si>
    <t>запчастини до вантажних машин</t>
  </si>
  <si>
    <t>Ліцей № 11                 (КНВК № 11)</t>
  </si>
  <si>
    <t>Департамент освіти, міськвиконком, директор ліцей № 11 (КНВК № 11)</t>
  </si>
  <si>
    <t>26. Придбання посадкового матеріалу для озелення закладів освіти міста</t>
  </si>
  <si>
    <t>Разом 26. Придбання посадкового матеріалу для озелення закладів освіти міста</t>
  </si>
  <si>
    <t>розробка та оформлення проектної документації, капітальний  ремонт по заміні віконних та дверних блоків (з урахуванням утеплення)</t>
  </si>
  <si>
    <t>тепловий лічильник</t>
  </si>
  <si>
    <t>міської ради Полтавської області                                                                          Г.Ф. МОСКАЛИК</t>
  </si>
  <si>
    <t>від "    "                               2018 року</t>
  </si>
  <si>
    <t xml:space="preserve">   до рішення </t>
  </si>
  <si>
    <t xml:space="preserve">                   Полтавської області</t>
  </si>
  <si>
    <t>розробка та оформлення проектної документації, встановлення пожежної сигналізації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</si>
</sst>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#,##0.0"/>
    <numFmt numFmtId="189" formatCode="0.0"/>
    <numFmt numFmtId="194" formatCode="#,##0.000"/>
  </numFmts>
  <fonts count="19" x14ac:knownFonts="1">
    <font>
      <sz val="10"/>
      <name val="Arial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"/>
    </font>
    <font>
      <b/>
      <i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color indexed="10"/>
      <name val="Arial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0" fillId="0" borderId="0" xfId="0"/>
    <xf numFmtId="0" fontId="3" fillId="0" borderId="0" xfId="0" applyFont="1"/>
    <xf numFmtId="189" fontId="4" fillId="0" borderId="1" xfId="0" applyNumberFormat="1" applyFont="1" applyBorder="1" applyAlignment="1">
      <alignment horizontal="center"/>
    </xf>
    <xf numFmtId="189" fontId="3" fillId="0" borderId="1" xfId="0" applyNumberFormat="1" applyFont="1" applyBorder="1" applyAlignment="1">
      <alignment horizontal="center"/>
    </xf>
    <xf numFmtId="188" fontId="3" fillId="0" borderId="1" xfId="0" applyNumberFormat="1" applyFont="1" applyBorder="1" applyAlignment="1">
      <alignment horizontal="center"/>
    </xf>
    <xf numFmtId="0" fontId="4" fillId="0" borderId="0" xfId="0" applyFont="1"/>
    <xf numFmtId="188" fontId="2" fillId="0" borderId="1" xfId="0" applyNumberFormat="1" applyFont="1" applyBorder="1" applyAlignment="1">
      <alignment horizontal="center" vertical="top" wrapText="1"/>
    </xf>
    <xf numFmtId="189" fontId="2" fillId="0" borderId="1" xfId="0" applyNumberFormat="1" applyFont="1" applyBorder="1" applyAlignment="1">
      <alignment horizontal="center" vertical="top" wrapText="1"/>
    </xf>
    <xf numFmtId="188" fontId="5" fillId="0" borderId="1" xfId="0" applyNumberFormat="1" applyFont="1" applyBorder="1" applyAlignment="1">
      <alignment horizontal="center" vertical="top" wrapText="1"/>
    </xf>
    <xf numFmtId="189" fontId="5" fillId="0" borderId="1" xfId="0" applyNumberFormat="1" applyFont="1" applyBorder="1" applyAlignment="1">
      <alignment horizontal="center" vertical="top" wrapText="1"/>
    </xf>
    <xf numFmtId="188" fontId="2" fillId="0" borderId="2" xfId="0" applyNumberFormat="1" applyFont="1" applyBorder="1" applyAlignment="1">
      <alignment horizontal="center" vertical="top" wrapText="1"/>
    </xf>
    <xf numFmtId="189" fontId="2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189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188" fontId="10" fillId="0" borderId="2" xfId="0" applyNumberFormat="1" applyFont="1" applyBorder="1" applyAlignment="1">
      <alignment horizontal="center" vertical="top" wrapText="1"/>
    </xf>
    <xf numFmtId="188" fontId="9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89" fontId="3" fillId="0" borderId="1" xfId="0" applyNumberFormat="1" applyFont="1" applyBorder="1" applyAlignment="1">
      <alignment horizontal="center" vertical="top"/>
    </xf>
    <xf numFmtId="188" fontId="5" fillId="2" borderId="1" xfId="0" applyNumberFormat="1" applyFont="1" applyFill="1" applyBorder="1" applyAlignment="1">
      <alignment horizontal="left" vertical="top" wrapText="1"/>
    </xf>
    <xf numFmtId="188" fontId="5" fillId="0" borderId="1" xfId="0" applyNumberFormat="1" applyFont="1" applyBorder="1" applyAlignment="1">
      <alignment horizontal="left" vertical="top" wrapText="1"/>
    </xf>
    <xf numFmtId="189" fontId="4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13" fillId="0" borderId="0" xfId="0" applyFont="1"/>
    <xf numFmtId="0" fontId="4" fillId="0" borderId="1" xfId="0" applyFont="1" applyBorder="1" applyAlignment="1">
      <alignment horizontal="left"/>
    </xf>
    <xf numFmtId="0" fontId="5" fillId="0" borderId="3" xfId="0" applyFont="1" applyBorder="1" applyAlignment="1">
      <alignment vertical="top" wrapText="1"/>
    </xf>
    <xf numFmtId="188" fontId="5" fillId="0" borderId="2" xfId="0" applyNumberFormat="1" applyFont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89" fontId="5" fillId="0" borderId="2" xfId="0" applyNumberFormat="1" applyFont="1" applyBorder="1" applyAlignment="1">
      <alignment horizontal="center" vertical="top" wrapText="1"/>
    </xf>
    <xf numFmtId="189" fontId="9" fillId="0" borderId="1" xfId="0" applyNumberFormat="1" applyFont="1" applyBorder="1" applyAlignment="1">
      <alignment horizontal="center" vertical="top"/>
    </xf>
    <xf numFmtId="189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wrapText="1"/>
    </xf>
    <xf numFmtId="0" fontId="2" fillId="0" borderId="1" xfId="0" applyFont="1" applyBorder="1"/>
    <xf numFmtId="189" fontId="4" fillId="0" borderId="1" xfId="0" applyNumberFormat="1" applyFont="1" applyBorder="1" applyAlignment="1">
      <alignment horizontal="center" vertical="center" wrapText="1"/>
    </xf>
    <xf numFmtId="188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88" fontId="0" fillId="0" borderId="0" xfId="0" applyNumberFormat="1"/>
    <xf numFmtId="188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189" fontId="9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left" vertical="top" wrapText="1"/>
    </xf>
    <xf numFmtId="188" fontId="10" fillId="0" borderId="1" xfId="0" applyNumberFormat="1" applyFont="1" applyBorder="1" applyAlignment="1">
      <alignment horizontal="center" vertical="top" wrapText="1"/>
    </xf>
    <xf numFmtId="188" fontId="9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188" fontId="3" fillId="0" borderId="1" xfId="0" applyNumberFormat="1" applyFont="1" applyBorder="1" applyAlignment="1">
      <alignment horizontal="center" vertical="top" wrapText="1"/>
    </xf>
    <xf numFmtId="188" fontId="15" fillId="0" borderId="0" xfId="0" applyNumberFormat="1" applyFont="1" applyAlignment="1">
      <alignment horizontal="center"/>
    </xf>
    <xf numFmtId="189" fontId="0" fillId="0" borderId="0" xfId="0" applyNumberFormat="1"/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188" fontId="5" fillId="0" borderId="1" xfId="0" applyNumberFormat="1" applyFont="1" applyBorder="1" applyAlignment="1">
      <alignment horizontal="center" vertical="top"/>
    </xf>
    <xf numFmtId="189" fontId="4" fillId="0" borderId="1" xfId="0" applyNumberFormat="1" applyFont="1" applyBorder="1" applyAlignment="1">
      <alignment horizontal="center" vertical="top" wrapText="1"/>
    </xf>
    <xf numFmtId="189" fontId="3" fillId="0" borderId="1" xfId="0" applyNumberFormat="1" applyFont="1" applyBorder="1" applyAlignment="1">
      <alignment horizontal="center" wrapText="1"/>
    </xf>
    <xf numFmtId="188" fontId="5" fillId="2" borderId="1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188" fontId="2" fillId="0" borderId="7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" xfId="0" applyFont="1" applyBorder="1"/>
    <xf numFmtId="0" fontId="4" fillId="0" borderId="1" xfId="0" applyFont="1" applyBorder="1"/>
    <xf numFmtId="188" fontId="4" fillId="0" borderId="1" xfId="0" applyNumberFormat="1" applyFont="1" applyBorder="1" applyAlignment="1">
      <alignment horizontal="center" vertical="top"/>
    </xf>
    <xf numFmtId="188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88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89" fontId="4" fillId="0" borderId="1" xfId="0" applyNumberFormat="1" applyFont="1" applyFill="1" applyBorder="1" applyAlignment="1">
      <alignment horizontal="center" vertical="top"/>
    </xf>
    <xf numFmtId="189" fontId="3" fillId="0" borderId="1" xfId="0" applyNumberFormat="1" applyFont="1" applyFill="1" applyBorder="1" applyAlignment="1">
      <alignment horizontal="center" vertical="top"/>
    </xf>
    <xf numFmtId="189" fontId="3" fillId="0" borderId="1" xfId="0" applyNumberFormat="1" applyFont="1" applyFill="1" applyBorder="1" applyAlignment="1">
      <alignment horizontal="center" vertical="top" wrapText="1"/>
    </xf>
    <xf numFmtId="189" fontId="3" fillId="0" borderId="1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88" fontId="3" fillId="0" borderId="2" xfId="0" applyNumberFormat="1" applyFont="1" applyBorder="1" applyAlignment="1">
      <alignment horizontal="center" vertical="top" wrapText="1"/>
    </xf>
    <xf numFmtId="189" fontId="3" fillId="0" borderId="2" xfId="0" applyNumberFormat="1" applyFont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189" fontId="4" fillId="0" borderId="2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188" fontId="4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89" fontId="4" fillId="0" borderId="2" xfId="0" applyNumberFormat="1" applyFont="1" applyBorder="1" applyAlignment="1">
      <alignment horizontal="center" vertical="top"/>
    </xf>
    <xf numFmtId="0" fontId="3" fillId="0" borderId="0" xfId="0" applyFont="1" applyFill="1"/>
    <xf numFmtId="188" fontId="4" fillId="0" borderId="1" xfId="0" applyNumberFormat="1" applyFont="1" applyBorder="1" applyAlignment="1">
      <alignment horizontal="center" vertical="center"/>
    </xf>
    <xf numFmtId="188" fontId="10" fillId="0" borderId="1" xfId="0" applyNumberFormat="1" applyFont="1" applyBorder="1" applyAlignment="1">
      <alignment horizontal="center"/>
    </xf>
    <xf numFmtId="189" fontId="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top" wrapText="1"/>
    </xf>
    <xf numFmtId="189" fontId="3" fillId="0" borderId="1" xfId="0" applyNumberFormat="1" applyFont="1" applyBorder="1" applyAlignment="1">
      <alignment horizontal="center" vertical="center"/>
    </xf>
    <xf numFmtId="189" fontId="4" fillId="0" borderId="1" xfId="0" applyNumberFormat="1" applyFont="1" applyBorder="1" applyAlignment="1">
      <alignment horizontal="left" wrapText="1"/>
    </xf>
    <xf numFmtId="188" fontId="5" fillId="0" borderId="1" xfId="0" applyNumberFormat="1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188" fontId="3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/>
    </xf>
    <xf numFmtId="188" fontId="4" fillId="0" borderId="2" xfId="0" applyNumberFormat="1" applyFont="1" applyBorder="1" applyAlignment="1">
      <alignment horizontal="center" vertical="center"/>
    </xf>
    <xf numFmtId="188" fontId="2" fillId="0" borderId="2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89" fontId="5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18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8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88" fontId="10" fillId="0" borderId="1" xfId="0" applyNumberFormat="1" applyFont="1" applyBorder="1" applyAlignment="1">
      <alignment horizontal="center" vertical="center" wrapText="1"/>
    </xf>
    <xf numFmtId="189" fontId="5" fillId="0" borderId="9" xfId="0" applyNumberFormat="1" applyFont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2" xfId="0" applyFont="1" applyBorder="1"/>
    <xf numFmtId="18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89" fontId="5" fillId="0" borderId="1" xfId="0" applyNumberFormat="1" applyFont="1" applyBorder="1" applyAlignment="1">
      <alignment horizontal="center"/>
    </xf>
    <xf numFmtId="18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1" xfId="0" applyFont="1" applyBorder="1"/>
    <xf numFmtId="188" fontId="2" fillId="0" borderId="1" xfId="0" applyNumberFormat="1" applyFont="1" applyBorder="1" applyAlignment="1">
      <alignment horizontal="center"/>
    </xf>
    <xf numFmtId="189" fontId="2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189" fontId="5" fillId="0" borderId="9" xfId="0" applyNumberFormat="1" applyFont="1" applyFill="1" applyBorder="1" applyAlignment="1">
      <alignment horizontal="center" vertical="top"/>
    </xf>
    <xf numFmtId="188" fontId="18" fillId="0" borderId="0" xfId="0" applyNumberFormat="1" applyFont="1" applyAlignment="1">
      <alignment horizontal="center"/>
    </xf>
    <xf numFmtId="189" fontId="18" fillId="0" borderId="0" xfId="0" applyNumberFormat="1" applyFont="1"/>
    <xf numFmtId="0" fontId="18" fillId="0" borderId="0" xfId="0" applyFont="1"/>
    <xf numFmtId="194" fontId="18" fillId="0" borderId="0" xfId="0" applyNumberFormat="1" applyFont="1" applyAlignment="1">
      <alignment horizontal="center"/>
    </xf>
    <xf numFmtId="189" fontId="4" fillId="0" borderId="1" xfId="0" applyNumberFormat="1" applyFont="1" applyBorder="1" applyAlignment="1">
      <alignment horizontal="center" wrapText="1"/>
    </xf>
    <xf numFmtId="18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189" fontId="5" fillId="0" borderId="0" xfId="0" applyNumberFormat="1" applyFont="1" applyBorder="1" applyAlignment="1">
      <alignment horizontal="center" vertical="top" wrapText="1"/>
    </xf>
    <xf numFmtId="0" fontId="0" fillId="0" borderId="1" xfId="0" applyBorder="1"/>
    <xf numFmtId="0" fontId="5" fillId="0" borderId="3" xfId="0" applyFont="1" applyBorder="1" applyAlignment="1">
      <alignment horizontal="center" vertical="top" wrapText="1"/>
    </xf>
    <xf numFmtId="189" fontId="5" fillId="0" borderId="3" xfId="0" applyNumberFormat="1" applyFont="1" applyBorder="1" applyAlignment="1">
      <alignment horizontal="center" vertical="top" wrapText="1"/>
    </xf>
    <xf numFmtId="189" fontId="5" fillId="0" borderId="9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8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top"/>
    </xf>
    <xf numFmtId="188" fontId="5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/>
    <xf numFmtId="188" fontId="5" fillId="0" borderId="3" xfId="0" applyNumberFormat="1" applyFont="1" applyBorder="1" applyAlignment="1">
      <alignment horizontal="center" vertical="top" wrapText="1"/>
    </xf>
    <xf numFmtId="189" fontId="2" fillId="0" borderId="0" xfId="0" applyNumberFormat="1" applyFont="1" applyAlignment="1">
      <alignment horizontal="center"/>
    </xf>
    <xf numFmtId="189" fontId="5" fillId="0" borderId="0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88" fontId="3" fillId="0" borderId="1" xfId="0" applyNumberFormat="1" applyFont="1" applyBorder="1" applyAlignment="1">
      <alignment horizontal="center" wrapText="1"/>
    </xf>
    <xf numFmtId="1" fontId="2" fillId="0" borderId="10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189" fontId="4" fillId="0" borderId="2" xfId="0" applyNumberFormat="1" applyFont="1" applyBorder="1" applyAlignment="1">
      <alignment horizontal="center"/>
    </xf>
    <xf numFmtId="0" fontId="3" fillId="0" borderId="1" xfId="0" applyFont="1" applyFill="1" applyBorder="1"/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89" fontId="3" fillId="0" borderId="4" xfId="0" applyNumberFormat="1" applyFont="1" applyBorder="1" applyAlignment="1">
      <alignment horizontal="center" vertical="top" wrapText="1"/>
    </xf>
    <xf numFmtId="189" fontId="3" fillId="0" borderId="6" xfId="0" applyNumberFormat="1" applyFont="1" applyBorder="1" applyAlignment="1">
      <alignment horizontal="center" vertical="top" wrapText="1"/>
    </xf>
    <xf numFmtId="189" fontId="3" fillId="0" borderId="5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89" fontId="2" fillId="0" borderId="4" xfId="0" applyNumberFormat="1" applyFont="1" applyBorder="1" applyAlignment="1">
      <alignment horizontal="center" vertical="top" wrapText="1"/>
    </xf>
    <xf numFmtId="189" fontId="2" fillId="0" borderId="6" xfId="0" applyNumberFormat="1" applyFont="1" applyBorder="1" applyAlignment="1">
      <alignment horizontal="center" vertical="top" wrapText="1"/>
    </xf>
    <xf numFmtId="189" fontId="2" fillId="0" borderId="5" xfId="0" applyNumberFormat="1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88" fontId="2" fillId="0" borderId="4" xfId="0" applyNumberFormat="1" applyFont="1" applyBorder="1" applyAlignment="1">
      <alignment horizontal="center" vertical="center" wrapText="1"/>
    </xf>
    <xf numFmtId="188" fontId="2" fillId="0" borderId="6" xfId="0" applyNumberFormat="1" applyFont="1" applyBorder="1" applyAlignment="1">
      <alignment horizontal="center" vertical="center" wrapText="1"/>
    </xf>
    <xf numFmtId="188" fontId="2" fillId="0" borderId="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189" fontId="3" fillId="0" borderId="4" xfId="0" applyNumberFormat="1" applyFont="1" applyBorder="1" applyAlignment="1">
      <alignment horizontal="center" vertical="top"/>
    </xf>
    <xf numFmtId="189" fontId="3" fillId="0" borderId="6" xfId="0" applyNumberFormat="1" applyFont="1" applyBorder="1" applyAlignment="1">
      <alignment horizontal="center" vertical="top"/>
    </xf>
    <xf numFmtId="189" fontId="3" fillId="0" borderId="5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189" fontId="2" fillId="0" borderId="4" xfId="0" applyNumberFormat="1" applyFont="1" applyBorder="1" applyAlignment="1">
      <alignment horizontal="center" vertical="center" wrapText="1"/>
    </xf>
    <xf numFmtId="189" fontId="2" fillId="0" borderId="6" xfId="0" applyNumberFormat="1" applyFont="1" applyBorder="1" applyAlignment="1">
      <alignment horizontal="center" vertical="center" wrapText="1"/>
    </xf>
    <xf numFmtId="189" fontId="2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4" fillId="0" borderId="15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88" fontId="2" fillId="0" borderId="4" xfId="0" applyNumberFormat="1" applyFont="1" applyBorder="1" applyAlignment="1">
      <alignment horizontal="center" vertical="top" wrapText="1"/>
    </xf>
    <xf numFmtId="188" fontId="2" fillId="0" borderId="6" xfId="0" applyNumberFormat="1" applyFont="1" applyBorder="1" applyAlignment="1">
      <alignment horizontal="center" vertical="top" wrapText="1"/>
    </xf>
    <xf numFmtId="188" fontId="2" fillId="0" borderId="5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188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9"/>
  <sheetViews>
    <sheetView tabSelected="1" workbookViewId="0">
      <pane xSplit="3" ySplit="12" topLeftCell="D629" activePane="bottomRight" state="frozen"/>
      <selection pane="topRight" activeCell="D1" sqref="D1"/>
      <selection pane="bottomLeft" activeCell="A13" sqref="A13"/>
      <selection pane="bottomRight" activeCell="C10" sqref="C10:C11"/>
    </sheetView>
  </sheetViews>
  <sheetFormatPr defaultRowHeight="12.75" x14ac:dyDescent="0.2"/>
  <cols>
    <col min="1" max="1" width="21" customWidth="1"/>
    <col min="2" max="2" width="15.140625" customWidth="1"/>
    <col min="3" max="3" width="58" customWidth="1"/>
    <col min="4" max="4" width="15.140625" customWidth="1"/>
    <col min="5" max="5" width="11.140625" customWidth="1"/>
    <col min="6" max="6" width="13.28515625" customWidth="1"/>
    <col min="7" max="7" width="12.85546875" customWidth="1"/>
  </cols>
  <sheetData>
    <row r="1" spans="1:7" s="2" customFormat="1" ht="15.75" x14ac:dyDescent="0.25">
      <c r="C1" s="302" t="s">
        <v>2</v>
      </c>
      <c r="D1" s="302"/>
      <c r="E1" s="302"/>
      <c r="F1" s="302"/>
    </row>
    <row r="2" spans="1:7" s="2" customFormat="1" ht="15.75" x14ac:dyDescent="0.25">
      <c r="C2" s="301" t="s">
        <v>510</v>
      </c>
      <c r="D2" s="301"/>
      <c r="E2" s="301"/>
      <c r="F2" s="301"/>
    </row>
    <row r="3" spans="1:7" s="2" customFormat="1" ht="15.75" x14ac:dyDescent="0.25">
      <c r="C3" s="308" t="s">
        <v>1</v>
      </c>
      <c r="D3" s="308"/>
      <c r="E3" s="308"/>
      <c r="F3" s="308"/>
    </row>
    <row r="4" spans="1:7" s="2" customFormat="1" ht="15.75" x14ac:dyDescent="0.25">
      <c r="C4" s="301" t="s">
        <v>511</v>
      </c>
      <c r="D4" s="301"/>
      <c r="E4" s="301"/>
      <c r="F4" s="301"/>
    </row>
    <row r="5" spans="1:7" s="2" customFormat="1" ht="66.75" customHeight="1" x14ac:dyDescent="0.25">
      <c r="C5" s="305" t="s">
        <v>0</v>
      </c>
      <c r="D5" s="305"/>
      <c r="E5" s="305"/>
      <c r="F5" s="305"/>
    </row>
    <row r="6" spans="1:7" s="2" customFormat="1" ht="13.5" customHeight="1" x14ac:dyDescent="0.25">
      <c r="D6" s="2" t="s">
        <v>509</v>
      </c>
    </row>
    <row r="7" spans="1:7" s="2" customFormat="1" ht="15.75" x14ac:dyDescent="0.25"/>
    <row r="8" spans="1:7" s="2" customFormat="1" ht="15.75" x14ac:dyDescent="0.25">
      <c r="B8" s="2" t="s">
        <v>14</v>
      </c>
    </row>
    <row r="9" spans="1:7" ht="13.5" thickBot="1" x14ac:dyDescent="0.25"/>
    <row r="10" spans="1:7" ht="21.75" customHeight="1" thickBot="1" x14ac:dyDescent="0.25">
      <c r="A10" s="303" t="s">
        <v>3</v>
      </c>
      <c r="B10" s="303" t="s">
        <v>4</v>
      </c>
      <c r="C10" s="303" t="s">
        <v>5</v>
      </c>
      <c r="D10" s="306" t="s">
        <v>6</v>
      </c>
      <c r="E10" s="307"/>
      <c r="F10" s="307"/>
      <c r="G10" s="307"/>
    </row>
    <row r="11" spans="1:7" ht="36.75" customHeight="1" thickBot="1" x14ac:dyDescent="0.25">
      <c r="A11" s="304"/>
      <c r="B11" s="304"/>
      <c r="C11" s="304"/>
      <c r="D11" s="79" t="s">
        <v>66</v>
      </c>
      <c r="E11" s="80">
        <v>2017</v>
      </c>
      <c r="F11" s="178">
        <v>2018</v>
      </c>
      <c r="G11" s="179">
        <v>2021</v>
      </c>
    </row>
    <row r="12" spans="1:7" ht="38.25" customHeight="1" thickBot="1" x14ac:dyDescent="0.25">
      <c r="A12" s="182" t="s">
        <v>39</v>
      </c>
      <c r="B12" s="183"/>
      <c r="C12" s="183"/>
      <c r="D12" s="183"/>
      <c r="E12" s="183"/>
      <c r="F12" s="183"/>
      <c r="G12" s="184"/>
    </row>
    <row r="13" spans="1:7" s="2" customFormat="1" ht="18.75" customHeight="1" x14ac:dyDescent="0.25">
      <c r="A13" s="201" t="s">
        <v>70</v>
      </c>
      <c r="B13" s="35" t="s">
        <v>71</v>
      </c>
      <c r="C13" s="19" t="s">
        <v>72</v>
      </c>
      <c r="D13" s="84">
        <f>E13+F13</f>
        <v>476.6</v>
      </c>
      <c r="E13" s="39">
        <v>0</v>
      </c>
      <c r="F13" s="85">
        <v>476.6</v>
      </c>
      <c r="G13" s="180">
        <v>0</v>
      </c>
    </row>
    <row r="14" spans="1:7" s="2" customFormat="1" ht="14.25" customHeight="1" x14ac:dyDescent="0.25">
      <c r="A14" s="201"/>
      <c r="B14" s="20" t="s">
        <v>73</v>
      </c>
      <c r="C14" s="16" t="s">
        <v>74</v>
      </c>
      <c r="D14" s="84">
        <f t="shared" ref="D14:D58" si="0">E14+F14</f>
        <v>681.7</v>
      </c>
      <c r="E14" s="9">
        <v>0</v>
      </c>
      <c r="F14" s="46">
        <v>681.7</v>
      </c>
      <c r="G14" s="9">
        <v>0</v>
      </c>
    </row>
    <row r="15" spans="1:7" s="2" customFormat="1" ht="18.75" customHeight="1" x14ac:dyDescent="0.25">
      <c r="A15" s="201"/>
      <c r="B15" s="20" t="s">
        <v>15</v>
      </c>
      <c r="C15" s="16" t="s">
        <v>77</v>
      </c>
      <c r="D15" s="84">
        <f t="shared" si="0"/>
        <v>664.8</v>
      </c>
      <c r="E15" s="9">
        <v>30.3</v>
      </c>
      <c r="F15" s="46">
        <v>634.5</v>
      </c>
      <c r="G15" s="9">
        <v>0</v>
      </c>
    </row>
    <row r="16" spans="1:7" s="2" customFormat="1" ht="18" customHeight="1" x14ac:dyDescent="0.25">
      <c r="A16" s="201"/>
      <c r="B16" s="13" t="s">
        <v>78</v>
      </c>
      <c r="C16" s="38" t="s">
        <v>79</v>
      </c>
      <c r="D16" s="84">
        <f t="shared" si="0"/>
        <v>638.9</v>
      </c>
      <c r="E16" s="9">
        <v>14.8</v>
      </c>
      <c r="F16" s="46">
        <v>624.1</v>
      </c>
      <c r="G16" s="9">
        <v>0</v>
      </c>
    </row>
    <row r="17" spans="1:7" s="2" customFormat="1" ht="17.25" customHeight="1" x14ac:dyDescent="0.25">
      <c r="A17" s="201"/>
      <c r="B17" s="20" t="s">
        <v>80</v>
      </c>
      <c r="C17" s="16" t="s">
        <v>81</v>
      </c>
      <c r="D17" s="84">
        <f t="shared" si="0"/>
        <v>339.2</v>
      </c>
      <c r="E17" s="9">
        <v>0</v>
      </c>
      <c r="F17" s="46">
        <v>339.2</v>
      </c>
      <c r="G17" s="9">
        <v>0</v>
      </c>
    </row>
    <row r="18" spans="1:7" s="2" customFormat="1" ht="16.5" customHeight="1" x14ac:dyDescent="0.25">
      <c r="A18" s="201"/>
      <c r="B18" s="20" t="s">
        <v>18</v>
      </c>
      <c r="C18" s="16" t="s">
        <v>19</v>
      </c>
      <c r="D18" s="84">
        <f t="shared" si="0"/>
        <v>362</v>
      </c>
      <c r="E18" s="9">
        <v>52.6</v>
      </c>
      <c r="F18" s="46">
        <v>309.39999999999998</v>
      </c>
      <c r="G18" s="9">
        <v>0</v>
      </c>
    </row>
    <row r="19" spans="1:7" s="2" customFormat="1" ht="15.75" customHeight="1" x14ac:dyDescent="0.25">
      <c r="A19" s="201"/>
      <c r="B19" s="20" t="s">
        <v>20</v>
      </c>
      <c r="C19" s="16" t="s">
        <v>21</v>
      </c>
      <c r="D19" s="84">
        <f t="shared" si="0"/>
        <v>390.6</v>
      </c>
      <c r="E19" s="9">
        <v>0</v>
      </c>
      <c r="F19" s="46">
        <v>390.6</v>
      </c>
      <c r="G19" s="9">
        <v>0</v>
      </c>
    </row>
    <row r="20" spans="1:7" s="2" customFormat="1" ht="18" customHeight="1" x14ac:dyDescent="0.25">
      <c r="A20" s="201"/>
      <c r="B20" s="20" t="s">
        <v>22</v>
      </c>
      <c r="C20" s="16" t="s">
        <v>23</v>
      </c>
      <c r="D20" s="84">
        <f t="shared" si="0"/>
        <v>966.9</v>
      </c>
      <c r="E20" s="9">
        <v>0</v>
      </c>
      <c r="F20" s="46">
        <v>966.9</v>
      </c>
      <c r="G20" s="9">
        <v>0</v>
      </c>
    </row>
    <row r="21" spans="1:7" s="2" customFormat="1" ht="17.25" customHeight="1" x14ac:dyDescent="0.25">
      <c r="A21" s="201"/>
      <c r="B21" s="20" t="s">
        <v>25</v>
      </c>
      <c r="C21" s="16" t="s">
        <v>26</v>
      </c>
      <c r="D21" s="84">
        <f t="shared" si="0"/>
        <v>548.79999999999995</v>
      </c>
      <c r="E21" s="9">
        <v>0</v>
      </c>
      <c r="F21" s="46">
        <v>548.79999999999995</v>
      </c>
      <c r="G21" s="9">
        <v>0</v>
      </c>
    </row>
    <row r="22" spans="1:7" s="2" customFormat="1" ht="17.25" customHeight="1" x14ac:dyDescent="0.25">
      <c r="A22" s="201"/>
      <c r="B22" s="13" t="s">
        <v>82</v>
      </c>
      <c r="C22" s="38" t="s">
        <v>83</v>
      </c>
      <c r="D22" s="84">
        <f t="shared" si="0"/>
        <v>299.89999999999998</v>
      </c>
      <c r="E22" s="9">
        <v>25.5</v>
      </c>
      <c r="F22" s="46">
        <v>274.39999999999998</v>
      </c>
      <c r="G22" s="9">
        <v>0</v>
      </c>
    </row>
    <row r="23" spans="1:7" s="2" customFormat="1" ht="15" customHeight="1" x14ac:dyDescent="0.25">
      <c r="A23" s="201"/>
      <c r="B23" s="20" t="s">
        <v>84</v>
      </c>
      <c r="C23" s="16" t="s">
        <v>85</v>
      </c>
      <c r="D23" s="84">
        <f t="shared" si="0"/>
        <v>157.9</v>
      </c>
      <c r="E23" s="9">
        <v>0</v>
      </c>
      <c r="F23" s="46">
        <v>157.9</v>
      </c>
      <c r="G23" s="9">
        <v>0</v>
      </c>
    </row>
    <row r="24" spans="1:7" s="2" customFormat="1" ht="14.25" customHeight="1" x14ac:dyDescent="0.25">
      <c r="A24" s="201"/>
      <c r="B24" s="20" t="s">
        <v>86</v>
      </c>
      <c r="C24" s="16" t="s">
        <v>87</v>
      </c>
      <c r="D24" s="84">
        <f t="shared" si="0"/>
        <v>428.59999999999997</v>
      </c>
      <c r="E24" s="9">
        <v>55.2</v>
      </c>
      <c r="F24" s="46">
        <v>373.4</v>
      </c>
      <c r="G24" s="9">
        <v>0</v>
      </c>
    </row>
    <row r="25" spans="1:7" s="2" customFormat="1" ht="16.5" customHeight="1" x14ac:dyDescent="0.25">
      <c r="A25" s="201"/>
      <c r="B25" s="20" t="s">
        <v>88</v>
      </c>
      <c r="C25" s="16" t="s">
        <v>89</v>
      </c>
      <c r="D25" s="84">
        <f t="shared" si="0"/>
        <v>424.4</v>
      </c>
      <c r="E25" s="9">
        <v>0</v>
      </c>
      <c r="F25" s="46">
        <v>424.4</v>
      </c>
      <c r="G25" s="9">
        <v>0</v>
      </c>
    </row>
    <row r="26" spans="1:7" s="2" customFormat="1" ht="17.25" customHeight="1" x14ac:dyDescent="0.25">
      <c r="A26" s="201"/>
      <c r="B26" s="13" t="s">
        <v>90</v>
      </c>
      <c r="C26" s="38" t="s">
        <v>91</v>
      </c>
      <c r="D26" s="84">
        <f t="shared" si="0"/>
        <v>250.5</v>
      </c>
      <c r="E26" s="9">
        <v>0</v>
      </c>
      <c r="F26" s="46">
        <v>250.5</v>
      </c>
      <c r="G26" s="9">
        <v>0</v>
      </c>
    </row>
    <row r="27" spans="1:7" s="2" customFormat="1" ht="15" customHeight="1" x14ac:dyDescent="0.25">
      <c r="A27" s="201"/>
      <c r="B27" s="20" t="s">
        <v>92</v>
      </c>
      <c r="C27" s="16" t="s">
        <v>93</v>
      </c>
      <c r="D27" s="84">
        <f t="shared" si="0"/>
        <v>372.1</v>
      </c>
      <c r="E27" s="9">
        <v>0</v>
      </c>
      <c r="F27" s="46">
        <v>372.1</v>
      </c>
      <c r="G27" s="9">
        <v>0</v>
      </c>
    </row>
    <row r="28" spans="1:7" s="2" customFormat="1" ht="16.5" customHeight="1" x14ac:dyDescent="0.25">
      <c r="A28" s="201"/>
      <c r="B28" s="20" t="s">
        <v>94</v>
      </c>
      <c r="C28" s="16" t="s">
        <v>95</v>
      </c>
      <c r="D28" s="84">
        <f t="shared" si="0"/>
        <v>343.7</v>
      </c>
      <c r="E28" s="9">
        <v>0</v>
      </c>
      <c r="F28" s="46">
        <v>343.7</v>
      </c>
      <c r="G28" s="9">
        <v>0</v>
      </c>
    </row>
    <row r="29" spans="1:7" s="2" customFormat="1" ht="17.25" customHeight="1" x14ac:dyDescent="0.25">
      <c r="A29" s="201"/>
      <c r="B29" s="20" t="s">
        <v>96</v>
      </c>
      <c r="C29" s="16" t="s">
        <v>97</v>
      </c>
      <c r="D29" s="84">
        <f t="shared" si="0"/>
        <v>279.89999999999998</v>
      </c>
      <c r="E29" s="9">
        <v>87.6</v>
      </c>
      <c r="F29" s="46">
        <v>192.3</v>
      </c>
      <c r="G29" s="9">
        <v>0</v>
      </c>
    </row>
    <row r="30" spans="1:7" s="2" customFormat="1" ht="16.5" customHeight="1" x14ac:dyDescent="0.25">
      <c r="A30" s="201"/>
      <c r="B30" s="20" t="s">
        <v>29</v>
      </c>
      <c r="C30" s="16" t="s">
        <v>30</v>
      </c>
      <c r="D30" s="84">
        <f t="shared" si="0"/>
        <v>733.5</v>
      </c>
      <c r="E30" s="9">
        <v>0</v>
      </c>
      <c r="F30" s="46">
        <v>733.5</v>
      </c>
      <c r="G30" s="9">
        <v>0</v>
      </c>
    </row>
    <row r="31" spans="1:7" s="2" customFormat="1" ht="16.5" customHeight="1" x14ac:dyDescent="0.25">
      <c r="A31" s="201"/>
      <c r="B31" s="20" t="s">
        <v>32</v>
      </c>
      <c r="C31" s="16" t="s">
        <v>33</v>
      </c>
      <c r="D31" s="84">
        <f t="shared" si="0"/>
        <v>545.1</v>
      </c>
      <c r="E31" s="9">
        <v>0</v>
      </c>
      <c r="F31" s="46">
        <v>545.1</v>
      </c>
      <c r="G31" s="9">
        <v>0</v>
      </c>
    </row>
    <row r="32" spans="1:7" s="2" customFormat="1" ht="15.75" customHeight="1" x14ac:dyDescent="0.25">
      <c r="A32" s="201"/>
      <c r="B32" s="13" t="s">
        <v>98</v>
      </c>
      <c r="C32" s="38" t="s">
        <v>99</v>
      </c>
      <c r="D32" s="84">
        <f t="shared" si="0"/>
        <v>505.4</v>
      </c>
      <c r="E32" s="9">
        <v>0</v>
      </c>
      <c r="F32" s="46">
        <v>505.4</v>
      </c>
      <c r="G32" s="9">
        <v>0</v>
      </c>
    </row>
    <row r="33" spans="1:7" s="2" customFormat="1" ht="15" customHeight="1" x14ac:dyDescent="0.25">
      <c r="A33" s="201"/>
      <c r="B33" s="20" t="s">
        <v>100</v>
      </c>
      <c r="C33" s="16" t="s">
        <v>101</v>
      </c>
      <c r="D33" s="84">
        <f t="shared" si="0"/>
        <v>747.59999999999991</v>
      </c>
      <c r="E33" s="9">
        <v>47.8</v>
      </c>
      <c r="F33" s="46">
        <v>699.8</v>
      </c>
      <c r="G33" s="9">
        <v>0</v>
      </c>
    </row>
    <row r="34" spans="1:7" s="2" customFormat="1" ht="15" customHeight="1" x14ac:dyDescent="0.25">
      <c r="A34" s="201"/>
      <c r="B34" s="20" t="s">
        <v>102</v>
      </c>
      <c r="C34" s="16" t="s">
        <v>103</v>
      </c>
      <c r="D34" s="84">
        <f t="shared" si="0"/>
        <v>205.3</v>
      </c>
      <c r="E34" s="9">
        <v>0</v>
      </c>
      <c r="F34" s="46">
        <v>205.3</v>
      </c>
      <c r="G34" s="9">
        <v>0</v>
      </c>
    </row>
    <row r="35" spans="1:7" s="2" customFormat="1" ht="16.5" customHeight="1" x14ac:dyDescent="0.25">
      <c r="A35" s="201"/>
      <c r="B35" s="20" t="s">
        <v>104</v>
      </c>
      <c r="C35" s="16" t="s">
        <v>105</v>
      </c>
      <c r="D35" s="84">
        <f t="shared" si="0"/>
        <v>750.4</v>
      </c>
      <c r="E35" s="9">
        <v>0</v>
      </c>
      <c r="F35" s="46">
        <v>750.4</v>
      </c>
      <c r="G35" s="9">
        <v>0</v>
      </c>
    </row>
    <row r="36" spans="1:7" s="2" customFormat="1" ht="16.5" customHeight="1" x14ac:dyDescent="0.25">
      <c r="A36" s="201"/>
      <c r="B36" s="20" t="s">
        <v>106</v>
      </c>
      <c r="C36" s="16" t="s">
        <v>107</v>
      </c>
      <c r="D36" s="84">
        <f t="shared" si="0"/>
        <v>311.3</v>
      </c>
      <c r="E36" s="9">
        <v>8.1999999999999993</v>
      </c>
      <c r="F36" s="46">
        <v>303.10000000000002</v>
      </c>
      <c r="G36" s="9">
        <v>0</v>
      </c>
    </row>
    <row r="37" spans="1:7" s="2" customFormat="1" ht="15.75" customHeight="1" x14ac:dyDescent="0.25">
      <c r="A37" s="201"/>
      <c r="B37" s="20" t="s">
        <v>108</v>
      </c>
      <c r="C37" s="16" t="s">
        <v>109</v>
      </c>
      <c r="D37" s="84">
        <f t="shared" si="0"/>
        <v>259.60000000000002</v>
      </c>
      <c r="E37" s="9">
        <v>52.8</v>
      </c>
      <c r="F37" s="46">
        <v>206.8</v>
      </c>
      <c r="G37" s="9">
        <v>0</v>
      </c>
    </row>
    <row r="38" spans="1:7" s="2" customFormat="1" ht="17.25" customHeight="1" x14ac:dyDescent="0.25">
      <c r="A38" s="201"/>
      <c r="B38" s="13" t="s">
        <v>110</v>
      </c>
      <c r="C38" s="38" t="s">
        <v>111</v>
      </c>
      <c r="D38" s="84">
        <f t="shared" si="0"/>
        <v>645.79999999999995</v>
      </c>
      <c r="E38" s="9">
        <v>0</v>
      </c>
      <c r="F38" s="46">
        <v>645.79999999999995</v>
      </c>
      <c r="G38" s="9">
        <v>0</v>
      </c>
    </row>
    <row r="39" spans="1:7" s="2" customFormat="1" ht="16.5" customHeight="1" x14ac:dyDescent="0.25">
      <c r="A39" s="201"/>
      <c r="B39" s="20" t="s">
        <v>112</v>
      </c>
      <c r="C39" s="16" t="s">
        <v>113</v>
      </c>
      <c r="D39" s="84">
        <f t="shared" si="0"/>
        <v>687.5</v>
      </c>
      <c r="E39" s="9">
        <v>0</v>
      </c>
      <c r="F39" s="46">
        <v>687.5</v>
      </c>
      <c r="G39" s="9">
        <v>0</v>
      </c>
    </row>
    <row r="40" spans="1:7" s="2" customFormat="1" ht="15.75" customHeight="1" x14ac:dyDescent="0.25">
      <c r="A40" s="201"/>
      <c r="B40" s="20" t="s">
        <v>35</v>
      </c>
      <c r="C40" s="16" t="s">
        <v>36</v>
      </c>
      <c r="D40" s="84">
        <f t="shared" si="0"/>
        <v>446.9</v>
      </c>
      <c r="E40" s="9">
        <v>0</v>
      </c>
      <c r="F40" s="46">
        <v>446.9</v>
      </c>
      <c r="G40" s="9">
        <v>0</v>
      </c>
    </row>
    <row r="41" spans="1:7" s="2" customFormat="1" ht="17.25" customHeight="1" x14ac:dyDescent="0.25">
      <c r="A41" s="201"/>
      <c r="B41" s="20" t="s">
        <v>114</v>
      </c>
      <c r="C41" s="16" t="s">
        <v>115</v>
      </c>
      <c r="D41" s="84">
        <f t="shared" si="0"/>
        <v>488.3</v>
      </c>
      <c r="E41" s="9">
        <v>76.8</v>
      </c>
      <c r="F41" s="46">
        <v>411.5</v>
      </c>
      <c r="G41" s="9">
        <v>0</v>
      </c>
    </row>
    <row r="42" spans="1:7" s="2" customFormat="1" ht="16.5" customHeight="1" x14ac:dyDescent="0.25">
      <c r="A42" s="201"/>
      <c r="B42" s="20" t="s">
        <v>37</v>
      </c>
      <c r="C42" s="16" t="s">
        <v>38</v>
      </c>
      <c r="D42" s="84">
        <f t="shared" si="0"/>
        <v>584.9</v>
      </c>
      <c r="E42" s="9">
        <v>144.9</v>
      </c>
      <c r="F42" s="83">
        <v>440</v>
      </c>
      <c r="G42" s="9">
        <v>0</v>
      </c>
    </row>
    <row r="43" spans="1:7" s="2" customFormat="1" ht="15.75" customHeight="1" x14ac:dyDescent="0.25">
      <c r="A43" s="201"/>
      <c r="B43" s="20" t="s">
        <v>116</v>
      </c>
      <c r="C43" s="16" t="s">
        <v>117</v>
      </c>
      <c r="D43" s="84">
        <f t="shared" si="0"/>
        <v>732.4</v>
      </c>
      <c r="E43" s="9">
        <v>64.599999999999994</v>
      </c>
      <c r="F43" s="46">
        <v>667.8</v>
      </c>
      <c r="G43" s="9">
        <v>0</v>
      </c>
    </row>
    <row r="44" spans="1:7" s="2" customFormat="1" ht="17.25" customHeight="1" x14ac:dyDescent="0.25">
      <c r="A44" s="201"/>
      <c r="B44" s="13" t="s">
        <v>118</v>
      </c>
      <c r="C44" s="38" t="s">
        <v>119</v>
      </c>
      <c r="D44" s="84">
        <f t="shared" si="0"/>
        <v>561.5</v>
      </c>
      <c r="E44" s="9">
        <v>155.6</v>
      </c>
      <c r="F44" s="46">
        <v>405.9</v>
      </c>
      <c r="G44" s="9">
        <v>0</v>
      </c>
    </row>
    <row r="45" spans="1:7" s="2" customFormat="1" ht="15.75" customHeight="1" x14ac:dyDescent="0.25">
      <c r="A45" s="201"/>
      <c r="B45" s="20" t="s">
        <v>120</v>
      </c>
      <c r="C45" s="16" t="s">
        <v>121</v>
      </c>
      <c r="D45" s="84">
        <f t="shared" si="0"/>
        <v>604</v>
      </c>
      <c r="E45" s="9">
        <v>122.5</v>
      </c>
      <c r="F45" s="46">
        <v>481.5</v>
      </c>
      <c r="G45" s="9">
        <v>0</v>
      </c>
    </row>
    <row r="46" spans="1:7" s="2" customFormat="1" ht="15.75" customHeight="1" x14ac:dyDescent="0.25">
      <c r="A46" s="201"/>
      <c r="B46" s="20" t="s">
        <v>122</v>
      </c>
      <c r="C46" s="16" t="s">
        <v>123</v>
      </c>
      <c r="D46" s="84">
        <f t="shared" si="0"/>
        <v>783.6</v>
      </c>
      <c r="E46" s="9">
        <v>211.6</v>
      </c>
      <c r="F46" s="83">
        <v>572</v>
      </c>
      <c r="G46" s="9">
        <v>0</v>
      </c>
    </row>
    <row r="47" spans="1:7" s="2" customFormat="1" ht="16.5" customHeight="1" x14ac:dyDescent="0.25">
      <c r="A47" s="201"/>
      <c r="B47" s="20" t="s">
        <v>124</v>
      </c>
      <c r="C47" s="16" t="s">
        <v>125</v>
      </c>
      <c r="D47" s="84">
        <f t="shared" si="0"/>
        <v>347.90000000000003</v>
      </c>
      <c r="E47" s="9">
        <v>38.6</v>
      </c>
      <c r="F47" s="46">
        <v>309.3</v>
      </c>
      <c r="G47" s="9">
        <v>0</v>
      </c>
    </row>
    <row r="48" spans="1:7" s="2" customFormat="1" ht="15" customHeight="1" x14ac:dyDescent="0.25">
      <c r="A48" s="201"/>
      <c r="B48" s="20" t="s">
        <v>126</v>
      </c>
      <c r="C48" s="16" t="s">
        <v>127</v>
      </c>
      <c r="D48" s="84">
        <f t="shared" si="0"/>
        <v>742</v>
      </c>
      <c r="E48" s="9">
        <v>293.89999999999998</v>
      </c>
      <c r="F48" s="46">
        <v>448.1</v>
      </c>
      <c r="G48" s="9">
        <v>0</v>
      </c>
    </row>
    <row r="49" spans="1:7" s="2" customFormat="1" ht="15.75" customHeight="1" x14ac:dyDescent="0.25">
      <c r="A49" s="201"/>
      <c r="B49" s="20" t="s">
        <v>128</v>
      </c>
      <c r="C49" s="16" t="s">
        <v>129</v>
      </c>
      <c r="D49" s="84">
        <f t="shared" si="0"/>
        <v>270</v>
      </c>
      <c r="E49" s="9">
        <v>30.4</v>
      </c>
      <c r="F49" s="46">
        <v>239.6</v>
      </c>
      <c r="G49" s="9">
        <v>0</v>
      </c>
    </row>
    <row r="50" spans="1:7" s="2" customFormat="1" ht="15.75" customHeight="1" x14ac:dyDescent="0.25">
      <c r="A50" s="201"/>
      <c r="B50" s="20" t="s">
        <v>130</v>
      </c>
      <c r="C50" s="16" t="s">
        <v>131</v>
      </c>
      <c r="D50" s="84">
        <f t="shared" si="0"/>
        <v>587.59999999999991</v>
      </c>
      <c r="E50" s="9">
        <v>15.8</v>
      </c>
      <c r="F50" s="46">
        <v>571.79999999999995</v>
      </c>
      <c r="G50" s="9">
        <v>0</v>
      </c>
    </row>
    <row r="51" spans="1:7" s="2" customFormat="1" ht="15.75" customHeight="1" x14ac:dyDescent="0.25">
      <c r="A51" s="201"/>
      <c r="B51" s="20" t="s">
        <v>132</v>
      </c>
      <c r="C51" s="16" t="s">
        <v>133</v>
      </c>
      <c r="D51" s="84">
        <f t="shared" si="0"/>
        <v>542.79999999999995</v>
      </c>
      <c r="E51" s="9">
        <v>0</v>
      </c>
      <c r="F51" s="46">
        <v>542.79999999999995</v>
      </c>
      <c r="G51" s="9">
        <v>0</v>
      </c>
    </row>
    <row r="52" spans="1:7" s="2" customFormat="1" ht="15.75" customHeight="1" x14ac:dyDescent="0.25">
      <c r="A52" s="201"/>
      <c r="B52" s="20" t="s">
        <v>134</v>
      </c>
      <c r="C52" s="16" t="s">
        <v>135</v>
      </c>
      <c r="D52" s="84">
        <f t="shared" si="0"/>
        <v>417.4</v>
      </c>
      <c r="E52" s="9">
        <v>56.2</v>
      </c>
      <c r="F52" s="46">
        <v>361.2</v>
      </c>
      <c r="G52" s="9">
        <v>0</v>
      </c>
    </row>
    <row r="53" spans="1:7" s="2" customFormat="1" ht="15" customHeight="1" x14ac:dyDescent="0.25">
      <c r="A53" s="201"/>
      <c r="B53" s="20" t="s">
        <v>136</v>
      </c>
      <c r="C53" s="16" t="s">
        <v>137</v>
      </c>
      <c r="D53" s="84">
        <f t="shared" si="0"/>
        <v>467.5</v>
      </c>
      <c r="E53" s="9">
        <v>0</v>
      </c>
      <c r="F53" s="46">
        <v>467.5</v>
      </c>
      <c r="G53" s="9">
        <v>0</v>
      </c>
    </row>
    <row r="54" spans="1:7" s="2" customFormat="1" ht="17.25" customHeight="1" x14ac:dyDescent="0.25">
      <c r="A54" s="201"/>
      <c r="B54" s="20" t="s">
        <v>138</v>
      </c>
      <c r="C54" s="16" t="s">
        <v>139</v>
      </c>
      <c r="D54" s="84">
        <f t="shared" si="0"/>
        <v>181.8</v>
      </c>
      <c r="E54" s="9">
        <v>0</v>
      </c>
      <c r="F54" s="46">
        <v>181.8</v>
      </c>
      <c r="G54" s="9">
        <v>0</v>
      </c>
    </row>
    <row r="55" spans="1:7" s="2" customFormat="1" ht="16.5" customHeight="1" x14ac:dyDescent="0.25">
      <c r="A55" s="201"/>
      <c r="B55" s="20" t="s">
        <v>140</v>
      </c>
      <c r="C55" s="16" t="s">
        <v>141</v>
      </c>
      <c r="D55" s="84">
        <f t="shared" si="0"/>
        <v>866</v>
      </c>
      <c r="E55" s="9">
        <v>382.9</v>
      </c>
      <c r="F55" s="46">
        <v>483.1</v>
      </c>
      <c r="G55" s="9">
        <v>0</v>
      </c>
    </row>
    <row r="56" spans="1:7" s="2" customFormat="1" ht="15.75" customHeight="1" x14ac:dyDescent="0.25">
      <c r="A56" s="201"/>
      <c r="B56" s="13" t="s">
        <v>142</v>
      </c>
      <c r="C56" s="38" t="s">
        <v>143</v>
      </c>
      <c r="D56" s="84">
        <f t="shared" si="0"/>
        <v>266.2</v>
      </c>
      <c r="E56" s="9">
        <v>46.6</v>
      </c>
      <c r="F56" s="46">
        <v>219.6</v>
      </c>
      <c r="G56" s="9">
        <v>0</v>
      </c>
    </row>
    <row r="57" spans="1:7" s="2" customFormat="1" ht="16.5" customHeight="1" x14ac:dyDescent="0.25">
      <c r="A57" s="201"/>
      <c r="B57" s="20" t="s">
        <v>144</v>
      </c>
      <c r="C57" s="16" t="s">
        <v>145</v>
      </c>
      <c r="D57" s="84">
        <f t="shared" si="0"/>
        <v>517.30000000000007</v>
      </c>
      <c r="E57" s="9">
        <v>87.7</v>
      </c>
      <c r="F57" s="46">
        <v>429.6</v>
      </c>
      <c r="G57" s="9">
        <v>0</v>
      </c>
    </row>
    <row r="58" spans="1:7" s="2" customFormat="1" ht="20.25" customHeight="1" x14ac:dyDescent="0.25">
      <c r="A58" s="202"/>
      <c r="B58" s="20" t="s">
        <v>146</v>
      </c>
      <c r="C58" s="16" t="s">
        <v>147</v>
      </c>
      <c r="D58" s="84">
        <f t="shared" si="0"/>
        <v>566.5</v>
      </c>
      <c r="E58" s="9">
        <v>7.6</v>
      </c>
      <c r="F58" s="46">
        <v>558.9</v>
      </c>
      <c r="G58" s="9">
        <v>0</v>
      </c>
    </row>
    <row r="59" spans="1:7" s="2" customFormat="1" ht="15.75" x14ac:dyDescent="0.25">
      <c r="A59" s="34" t="s">
        <v>148</v>
      </c>
      <c r="B59" s="14"/>
      <c r="C59" s="14"/>
      <c r="D59" s="5">
        <f>SUM(D13:D58)</f>
        <v>22992.599999999995</v>
      </c>
      <c r="E59" s="5">
        <f>SUM(E13:E58)</f>
        <v>2110.4999999999995</v>
      </c>
      <c r="F59" s="5">
        <f>SUM(F13:F58)</f>
        <v>20882.099999999988</v>
      </c>
      <c r="G59" s="5">
        <f>SUM(G13:G58)</f>
        <v>0</v>
      </c>
    </row>
    <row r="60" spans="1:7" s="2" customFormat="1" ht="87" customHeight="1" x14ac:dyDescent="0.25">
      <c r="A60" s="254" t="s">
        <v>290</v>
      </c>
      <c r="B60" s="20" t="s">
        <v>22</v>
      </c>
      <c r="C60" s="16" t="s">
        <v>23</v>
      </c>
      <c r="D60" s="83">
        <f>E60+F60</f>
        <v>3.7</v>
      </c>
      <c r="E60" s="83">
        <v>0</v>
      </c>
      <c r="F60" s="83">
        <v>3.7</v>
      </c>
      <c r="G60" s="83">
        <v>0</v>
      </c>
    </row>
    <row r="61" spans="1:7" s="2" customFormat="1" ht="43.5" customHeight="1" x14ac:dyDescent="0.25">
      <c r="A61" s="256"/>
      <c r="B61" s="20" t="s">
        <v>27</v>
      </c>
      <c r="C61" s="16" t="s">
        <v>28</v>
      </c>
      <c r="D61" s="83">
        <f>E61+F61</f>
        <v>20.5</v>
      </c>
      <c r="E61" s="83">
        <v>0</v>
      </c>
      <c r="F61" s="83">
        <v>20.5</v>
      </c>
      <c r="G61" s="83">
        <v>0</v>
      </c>
    </row>
    <row r="62" spans="1:7" s="2" customFormat="1" ht="15.75" x14ac:dyDescent="0.25">
      <c r="A62" s="34" t="s">
        <v>289</v>
      </c>
      <c r="B62" s="14"/>
      <c r="C62" s="14"/>
      <c r="D62" s="5">
        <f>SUM(D60:D61)</f>
        <v>24.2</v>
      </c>
      <c r="E62" s="5">
        <f>SUM(E60:E61)</f>
        <v>0</v>
      </c>
      <c r="F62" s="5">
        <f>SUM(F60:F61)</f>
        <v>24.2</v>
      </c>
      <c r="G62" s="5">
        <f>SUM(G60:G61)</f>
        <v>0</v>
      </c>
    </row>
    <row r="63" spans="1:7" s="6" customFormat="1" ht="15.75" x14ac:dyDescent="0.25">
      <c r="A63" s="37" t="s">
        <v>149</v>
      </c>
      <c r="B63" s="37"/>
      <c r="C63" s="37"/>
      <c r="D63" s="37"/>
      <c r="E63" s="37"/>
      <c r="F63" s="82"/>
      <c r="G63" s="82"/>
    </row>
    <row r="64" spans="1:7" s="6" customFormat="1" ht="24" customHeight="1" x14ac:dyDescent="0.25">
      <c r="A64" s="200" t="s">
        <v>291</v>
      </c>
      <c r="B64" s="20" t="s">
        <v>20</v>
      </c>
      <c r="C64" s="16" t="s">
        <v>21</v>
      </c>
      <c r="D64" s="83">
        <f>E64+F64</f>
        <v>11.3</v>
      </c>
      <c r="E64" s="84">
        <v>0</v>
      </c>
      <c r="F64" s="83">
        <v>11.3</v>
      </c>
      <c r="G64" s="83">
        <v>0</v>
      </c>
    </row>
    <row r="65" spans="1:7" s="6" customFormat="1" ht="31.5" x14ac:dyDescent="0.25">
      <c r="A65" s="201"/>
      <c r="B65" s="20" t="s">
        <v>27</v>
      </c>
      <c r="C65" s="16" t="s">
        <v>28</v>
      </c>
      <c r="D65" s="83">
        <f>E65+F65</f>
        <v>286.39999999999998</v>
      </c>
      <c r="E65" s="84">
        <v>286.39999999999998</v>
      </c>
      <c r="F65" s="83">
        <v>0</v>
      </c>
      <c r="G65" s="83">
        <v>0</v>
      </c>
    </row>
    <row r="66" spans="1:7" s="6" customFormat="1" ht="18.75" customHeight="1" x14ac:dyDescent="0.25">
      <c r="A66" s="41" t="s">
        <v>292</v>
      </c>
      <c r="B66" s="37"/>
      <c r="C66" s="37"/>
      <c r="D66" s="24">
        <f>SUM(D64:D65)</f>
        <v>297.7</v>
      </c>
      <c r="E66" s="24">
        <f>SUM(E64:E65)</f>
        <v>286.39999999999998</v>
      </c>
      <c r="F66" s="24">
        <f>SUM(F64:F65)</f>
        <v>11.3</v>
      </c>
      <c r="G66" s="24">
        <f>SUM(G64:G65)</f>
        <v>0</v>
      </c>
    </row>
    <row r="67" spans="1:7" s="6" customFormat="1" ht="18.75" customHeight="1" x14ac:dyDescent="0.25">
      <c r="A67" s="200" t="s">
        <v>150</v>
      </c>
      <c r="B67" s="20" t="s">
        <v>92</v>
      </c>
      <c r="C67" s="16" t="s">
        <v>93</v>
      </c>
      <c r="D67" s="83">
        <f>E67+F67</f>
        <v>1.8</v>
      </c>
      <c r="E67" s="84">
        <v>0</v>
      </c>
      <c r="F67" s="83">
        <v>1.8</v>
      </c>
      <c r="G67" s="84">
        <v>0</v>
      </c>
    </row>
    <row r="68" spans="1:7" s="6" customFormat="1" ht="17.25" customHeight="1" x14ac:dyDescent="0.25">
      <c r="A68" s="201"/>
      <c r="B68" s="20" t="s">
        <v>100</v>
      </c>
      <c r="C68" s="16" t="s">
        <v>101</v>
      </c>
      <c r="D68" s="83">
        <f>E68+F68</f>
        <v>0.2</v>
      </c>
      <c r="E68" s="84">
        <v>0.2</v>
      </c>
      <c r="F68" s="83">
        <v>0</v>
      </c>
      <c r="G68" s="84">
        <v>0</v>
      </c>
    </row>
    <row r="69" spans="1:7" s="6" customFormat="1" ht="15.75" customHeight="1" x14ac:dyDescent="0.25">
      <c r="A69" s="201"/>
      <c r="B69" s="20" t="s">
        <v>102</v>
      </c>
      <c r="C69" s="16" t="s">
        <v>103</v>
      </c>
      <c r="D69" s="83">
        <f>E69+F69</f>
        <v>1.1000000000000001</v>
      </c>
      <c r="E69" s="84">
        <v>1.1000000000000001</v>
      </c>
      <c r="F69" s="83">
        <v>0</v>
      </c>
      <c r="G69" s="84">
        <v>0</v>
      </c>
    </row>
    <row r="70" spans="1:7" s="6" customFormat="1" ht="17.25" customHeight="1" x14ac:dyDescent="0.25">
      <c r="A70" s="201"/>
      <c r="B70" s="20" t="s">
        <v>114</v>
      </c>
      <c r="C70" s="16" t="s">
        <v>115</v>
      </c>
      <c r="D70" s="83">
        <f t="shared" ref="D70:D75" si="1">E70+F70</f>
        <v>7.6</v>
      </c>
      <c r="E70" s="84">
        <v>0</v>
      </c>
      <c r="F70" s="83">
        <v>7.6</v>
      </c>
      <c r="G70" s="84">
        <v>0</v>
      </c>
    </row>
    <row r="71" spans="1:7" s="6" customFormat="1" ht="18.75" customHeight="1" x14ac:dyDescent="0.25">
      <c r="A71" s="201"/>
      <c r="B71" s="20" t="s">
        <v>37</v>
      </c>
      <c r="C71" s="16" t="s">
        <v>38</v>
      </c>
      <c r="D71" s="83">
        <f t="shared" si="1"/>
        <v>0.8</v>
      </c>
      <c r="E71" s="84">
        <v>0</v>
      </c>
      <c r="F71" s="83">
        <v>0.8</v>
      </c>
      <c r="G71" s="84">
        <v>0</v>
      </c>
    </row>
    <row r="72" spans="1:7" s="6" customFormat="1" ht="18" customHeight="1" x14ac:dyDescent="0.25">
      <c r="A72" s="201"/>
      <c r="B72" s="20" t="s">
        <v>116</v>
      </c>
      <c r="C72" s="16" t="s">
        <v>117</v>
      </c>
      <c r="D72" s="83">
        <f t="shared" si="1"/>
        <v>0.9</v>
      </c>
      <c r="E72" s="84">
        <v>0</v>
      </c>
      <c r="F72" s="83">
        <v>0.9</v>
      </c>
      <c r="G72" s="84">
        <v>0</v>
      </c>
    </row>
    <row r="73" spans="1:7" s="6" customFormat="1" ht="15.75" customHeight="1" x14ac:dyDescent="0.25">
      <c r="A73" s="201"/>
      <c r="B73" s="20" t="s">
        <v>132</v>
      </c>
      <c r="C73" s="16" t="s">
        <v>133</v>
      </c>
      <c r="D73" s="83">
        <f t="shared" si="1"/>
        <v>0.4</v>
      </c>
      <c r="E73" s="84">
        <v>0</v>
      </c>
      <c r="F73" s="83">
        <v>0.4</v>
      </c>
      <c r="G73" s="84">
        <v>0</v>
      </c>
    </row>
    <row r="74" spans="1:7" s="2" customFormat="1" ht="16.5" customHeight="1" x14ac:dyDescent="0.25">
      <c r="A74" s="201"/>
      <c r="B74" s="20" t="s">
        <v>140</v>
      </c>
      <c r="C74" s="16" t="s">
        <v>141</v>
      </c>
      <c r="D74" s="83">
        <f t="shared" si="1"/>
        <v>0.1</v>
      </c>
      <c r="E74" s="42">
        <v>0</v>
      </c>
      <c r="F74" s="46">
        <v>0.1</v>
      </c>
      <c r="G74" s="84">
        <v>0</v>
      </c>
    </row>
    <row r="75" spans="1:7" s="2" customFormat="1" ht="17.25" customHeight="1" x14ac:dyDescent="0.25">
      <c r="A75" s="201"/>
      <c r="B75" s="20" t="s">
        <v>142</v>
      </c>
      <c r="C75" s="16" t="s">
        <v>143</v>
      </c>
      <c r="D75" s="83">
        <f t="shared" si="1"/>
        <v>0.8</v>
      </c>
      <c r="E75" s="42">
        <v>0</v>
      </c>
      <c r="F75" s="46">
        <v>0.8</v>
      </c>
      <c r="G75" s="84">
        <v>0</v>
      </c>
    </row>
    <row r="76" spans="1:7" s="2" customFormat="1" ht="31.5" x14ac:dyDescent="0.25">
      <c r="A76" s="41" t="s">
        <v>269</v>
      </c>
      <c r="B76" s="14"/>
      <c r="C76" s="14"/>
      <c r="D76" s="43">
        <f>SUM(D67:D75)</f>
        <v>13.700000000000001</v>
      </c>
      <c r="E76" s="43">
        <f>SUM(E67:E75)</f>
        <v>1.3</v>
      </c>
      <c r="F76" s="43">
        <f>SUM(F67:F75)</f>
        <v>12.400000000000002</v>
      </c>
      <c r="G76" s="43">
        <f>SUM(G67:G75)</f>
        <v>0</v>
      </c>
    </row>
    <row r="77" spans="1:7" s="2" customFormat="1" ht="18" customHeight="1" x14ac:dyDescent="0.25">
      <c r="A77" s="270" t="s">
        <v>151</v>
      </c>
      <c r="B77" s="20" t="s">
        <v>75</v>
      </c>
      <c r="C77" s="16" t="s">
        <v>76</v>
      </c>
      <c r="D77" s="32">
        <f>E77+F77</f>
        <v>9.5</v>
      </c>
      <c r="E77" s="44">
        <v>0</v>
      </c>
      <c r="F77" s="46">
        <v>9.5</v>
      </c>
      <c r="G77" s="44">
        <v>0</v>
      </c>
    </row>
    <row r="78" spans="1:7" s="2" customFormat="1" ht="17.25" customHeight="1" x14ac:dyDescent="0.25">
      <c r="A78" s="271"/>
      <c r="B78" s="20" t="s">
        <v>15</v>
      </c>
      <c r="C78" s="16" t="s">
        <v>16</v>
      </c>
      <c r="D78" s="32">
        <f t="shared" ref="D78:D88" si="2">E78+F78</f>
        <v>9</v>
      </c>
      <c r="E78" s="44">
        <v>0</v>
      </c>
      <c r="F78" s="32">
        <v>9</v>
      </c>
      <c r="G78" s="44">
        <v>0</v>
      </c>
    </row>
    <row r="79" spans="1:7" s="2" customFormat="1" ht="18" customHeight="1" x14ac:dyDescent="0.25">
      <c r="A79" s="271"/>
      <c r="B79" s="20" t="s">
        <v>27</v>
      </c>
      <c r="C79" s="16" t="s">
        <v>28</v>
      </c>
      <c r="D79" s="32">
        <f t="shared" si="2"/>
        <v>197.1</v>
      </c>
      <c r="E79" s="44">
        <v>197.1</v>
      </c>
      <c r="F79" s="83">
        <v>0</v>
      </c>
      <c r="G79" s="44">
        <v>0</v>
      </c>
    </row>
    <row r="80" spans="1:7" s="2" customFormat="1" ht="17.25" customHeight="1" x14ac:dyDescent="0.25">
      <c r="A80" s="271"/>
      <c r="B80" s="20" t="s">
        <v>104</v>
      </c>
      <c r="C80" s="16" t="s">
        <v>105</v>
      </c>
      <c r="D80" s="32">
        <f t="shared" si="2"/>
        <v>2.5</v>
      </c>
      <c r="E80" s="44">
        <v>0</v>
      </c>
      <c r="F80" s="83">
        <v>2.5</v>
      </c>
      <c r="G80" s="44">
        <v>0</v>
      </c>
    </row>
    <row r="81" spans="1:7" s="2" customFormat="1" ht="18" customHeight="1" x14ac:dyDescent="0.25">
      <c r="A81" s="271"/>
      <c r="B81" s="20" t="s">
        <v>108</v>
      </c>
      <c r="C81" s="16" t="s">
        <v>109</v>
      </c>
      <c r="D81" s="32">
        <f t="shared" si="2"/>
        <v>48.5</v>
      </c>
      <c r="E81" s="44">
        <v>48.5</v>
      </c>
      <c r="F81" s="83">
        <v>0</v>
      </c>
      <c r="G81" s="44">
        <v>0</v>
      </c>
    </row>
    <row r="82" spans="1:7" s="2" customFormat="1" ht="15" customHeight="1" x14ac:dyDescent="0.25">
      <c r="A82" s="271"/>
      <c r="B82" s="20" t="s">
        <v>110</v>
      </c>
      <c r="C82" s="16" t="s">
        <v>111</v>
      </c>
      <c r="D82" s="32">
        <f t="shared" si="2"/>
        <v>2.4</v>
      </c>
      <c r="E82" s="44">
        <v>2.4</v>
      </c>
      <c r="F82" s="83">
        <v>0</v>
      </c>
      <c r="G82" s="44">
        <v>0</v>
      </c>
    </row>
    <row r="83" spans="1:7" s="2" customFormat="1" ht="17.25" customHeight="1" x14ac:dyDescent="0.25">
      <c r="A83" s="271"/>
      <c r="B83" s="20" t="s">
        <v>112</v>
      </c>
      <c r="C83" s="16" t="s">
        <v>113</v>
      </c>
      <c r="D83" s="32">
        <f t="shared" si="2"/>
        <v>2.7</v>
      </c>
      <c r="E83" s="44">
        <v>0</v>
      </c>
      <c r="F83" s="83">
        <v>2.7</v>
      </c>
      <c r="G83" s="44">
        <v>0</v>
      </c>
    </row>
    <row r="84" spans="1:7" s="2" customFormat="1" ht="15.75" customHeight="1" x14ac:dyDescent="0.25">
      <c r="A84" s="271"/>
      <c r="B84" s="20" t="s">
        <v>114</v>
      </c>
      <c r="C84" s="16" t="s">
        <v>115</v>
      </c>
      <c r="D84" s="32">
        <f t="shared" si="2"/>
        <v>2.5</v>
      </c>
      <c r="E84" s="44">
        <v>0</v>
      </c>
      <c r="F84" s="83">
        <v>2.5</v>
      </c>
      <c r="G84" s="44">
        <v>0</v>
      </c>
    </row>
    <row r="85" spans="1:7" s="2" customFormat="1" ht="15" customHeight="1" x14ac:dyDescent="0.25">
      <c r="A85" s="271"/>
      <c r="B85" s="20" t="s">
        <v>122</v>
      </c>
      <c r="C85" s="16" t="s">
        <v>123</v>
      </c>
      <c r="D85" s="32">
        <f t="shared" si="2"/>
        <v>10.7</v>
      </c>
      <c r="E85" s="44">
        <v>0</v>
      </c>
      <c r="F85" s="83">
        <v>10.7</v>
      </c>
      <c r="G85" s="44">
        <v>0</v>
      </c>
    </row>
    <row r="86" spans="1:7" s="2" customFormat="1" ht="17.25" customHeight="1" x14ac:dyDescent="0.25">
      <c r="A86" s="271"/>
      <c r="B86" s="20" t="s">
        <v>124</v>
      </c>
      <c r="C86" s="16" t="s">
        <v>125</v>
      </c>
      <c r="D86" s="32">
        <f t="shared" si="2"/>
        <v>0.3</v>
      </c>
      <c r="E86" s="44">
        <v>0.3</v>
      </c>
      <c r="F86" s="83">
        <v>0</v>
      </c>
      <c r="G86" s="44">
        <v>0</v>
      </c>
    </row>
    <row r="87" spans="1:7" s="2" customFormat="1" ht="15.75" customHeight="1" x14ac:dyDescent="0.25">
      <c r="A87" s="271"/>
      <c r="B87" s="20" t="s">
        <v>126</v>
      </c>
      <c r="C87" s="16" t="s">
        <v>127</v>
      </c>
      <c r="D87" s="32">
        <f t="shared" si="2"/>
        <v>16.100000000000001</v>
      </c>
      <c r="E87" s="44">
        <v>0</v>
      </c>
      <c r="F87" s="83">
        <v>16.100000000000001</v>
      </c>
      <c r="G87" s="44">
        <v>0</v>
      </c>
    </row>
    <row r="88" spans="1:7" s="2" customFormat="1" ht="16.5" customHeight="1" x14ac:dyDescent="0.25">
      <c r="A88" s="272"/>
      <c r="B88" s="20" t="s">
        <v>144</v>
      </c>
      <c r="C88" s="16" t="s">
        <v>145</v>
      </c>
      <c r="D88" s="32">
        <f t="shared" si="2"/>
        <v>14.5</v>
      </c>
      <c r="E88" s="44">
        <v>14.5</v>
      </c>
      <c r="F88" s="83">
        <v>0</v>
      </c>
      <c r="G88" s="44">
        <v>0</v>
      </c>
    </row>
    <row r="89" spans="1:7" s="2" customFormat="1" ht="18" customHeight="1" x14ac:dyDescent="0.25">
      <c r="A89" s="268" t="s">
        <v>257</v>
      </c>
      <c r="B89" s="269"/>
      <c r="C89" s="14"/>
      <c r="D89" s="43">
        <f>SUM(D77:D88)</f>
        <v>315.8</v>
      </c>
      <c r="E89" s="43">
        <f>SUM(E77:E88)</f>
        <v>262.8</v>
      </c>
      <c r="F89" s="43">
        <f>SUM(F77:F88)</f>
        <v>53</v>
      </c>
      <c r="G89" s="43">
        <f>SUM(G77:G88)</f>
        <v>0</v>
      </c>
    </row>
    <row r="90" spans="1:7" s="2" customFormat="1" ht="16.5" customHeight="1" x14ac:dyDescent="0.25">
      <c r="A90" s="254" t="s">
        <v>152</v>
      </c>
      <c r="B90" s="20" t="s">
        <v>73</v>
      </c>
      <c r="C90" s="16" t="s">
        <v>74</v>
      </c>
      <c r="D90" s="83">
        <f>E90+F90</f>
        <v>0.9</v>
      </c>
      <c r="E90" s="86">
        <v>0</v>
      </c>
      <c r="F90" s="83">
        <v>0.9</v>
      </c>
      <c r="G90" s="86">
        <v>0</v>
      </c>
    </row>
    <row r="91" spans="1:7" s="2" customFormat="1" ht="18" customHeight="1" x14ac:dyDescent="0.25">
      <c r="A91" s="255"/>
      <c r="B91" s="20" t="s">
        <v>75</v>
      </c>
      <c r="C91" s="16" t="s">
        <v>76</v>
      </c>
      <c r="D91" s="83">
        <f>E91+F91</f>
        <v>0.6</v>
      </c>
      <c r="E91" s="86">
        <v>0</v>
      </c>
      <c r="F91" s="83">
        <v>0.6</v>
      </c>
      <c r="G91" s="86">
        <v>0</v>
      </c>
    </row>
    <row r="92" spans="1:7" s="2" customFormat="1" ht="16.5" customHeight="1" x14ac:dyDescent="0.25">
      <c r="A92" s="255"/>
      <c r="B92" s="20" t="s">
        <v>15</v>
      </c>
      <c r="C92" s="16" t="s">
        <v>16</v>
      </c>
      <c r="D92" s="83">
        <f t="shared" ref="D92:D118" si="3">E92+F92</f>
        <v>1.9</v>
      </c>
      <c r="E92" s="86">
        <v>0</v>
      </c>
      <c r="F92" s="83">
        <v>1.9</v>
      </c>
      <c r="G92" s="86">
        <v>0</v>
      </c>
    </row>
    <row r="93" spans="1:7" s="2" customFormat="1" ht="17.25" customHeight="1" x14ac:dyDescent="0.25">
      <c r="A93" s="255"/>
      <c r="B93" s="20" t="s">
        <v>78</v>
      </c>
      <c r="C93" s="16" t="s">
        <v>79</v>
      </c>
      <c r="D93" s="83">
        <f t="shared" si="3"/>
        <v>1</v>
      </c>
      <c r="E93" s="86">
        <v>0</v>
      </c>
      <c r="F93" s="83">
        <v>1</v>
      </c>
      <c r="G93" s="86">
        <v>0</v>
      </c>
    </row>
    <row r="94" spans="1:7" s="2" customFormat="1" ht="17.25" customHeight="1" x14ac:dyDescent="0.25">
      <c r="A94" s="255"/>
      <c r="B94" s="20" t="s">
        <v>18</v>
      </c>
      <c r="C94" s="16" t="s">
        <v>19</v>
      </c>
      <c r="D94" s="83">
        <f t="shared" si="3"/>
        <v>1.8</v>
      </c>
      <c r="E94" s="86">
        <v>0</v>
      </c>
      <c r="F94" s="83">
        <v>1.8</v>
      </c>
      <c r="G94" s="86">
        <v>0</v>
      </c>
    </row>
    <row r="95" spans="1:7" s="2" customFormat="1" ht="16.5" customHeight="1" x14ac:dyDescent="0.25">
      <c r="A95" s="255"/>
      <c r="B95" s="20" t="s">
        <v>20</v>
      </c>
      <c r="C95" s="16" t="s">
        <v>21</v>
      </c>
      <c r="D95" s="83">
        <f t="shared" si="3"/>
        <v>1</v>
      </c>
      <c r="E95" s="86">
        <v>0</v>
      </c>
      <c r="F95" s="83">
        <v>1</v>
      </c>
      <c r="G95" s="86">
        <v>0</v>
      </c>
    </row>
    <row r="96" spans="1:7" s="2" customFormat="1" ht="16.5" customHeight="1" x14ac:dyDescent="0.25">
      <c r="A96" s="255"/>
      <c r="B96" s="20" t="s">
        <v>22</v>
      </c>
      <c r="C96" s="16" t="s">
        <v>23</v>
      </c>
      <c r="D96" s="83">
        <f t="shared" si="3"/>
        <v>0.7</v>
      </c>
      <c r="E96" s="86">
        <v>0</v>
      </c>
      <c r="F96" s="83">
        <v>0.7</v>
      </c>
      <c r="G96" s="86">
        <v>0</v>
      </c>
    </row>
    <row r="97" spans="1:7" s="2" customFormat="1" ht="17.25" customHeight="1" x14ac:dyDescent="0.25">
      <c r="A97" s="255"/>
      <c r="B97" s="20" t="s">
        <v>82</v>
      </c>
      <c r="C97" s="16" t="s">
        <v>83</v>
      </c>
      <c r="D97" s="83">
        <f t="shared" si="3"/>
        <v>1</v>
      </c>
      <c r="E97" s="86">
        <v>0</v>
      </c>
      <c r="F97" s="83">
        <v>1</v>
      </c>
      <c r="G97" s="86">
        <v>0</v>
      </c>
    </row>
    <row r="98" spans="1:7" s="2" customFormat="1" ht="18" customHeight="1" x14ac:dyDescent="0.25">
      <c r="A98" s="255"/>
      <c r="B98" s="20" t="s">
        <v>84</v>
      </c>
      <c r="C98" s="16" t="s">
        <v>85</v>
      </c>
      <c r="D98" s="83">
        <f t="shared" si="3"/>
        <v>1</v>
      </c>
      <c r="E98" s="86">
        <v>0</v>
      </c>
      <c r="F98" s="83">
        <v>1</v>
      </c>
      <c r="G98" s="86">
        <v>0</v>
      </c>
    </row>
    <row r="99" spans="1:7" s="2" customFormat="1" ht="16.5" customHeight="1" x14ac:dyDescent="0.25">
      <c r="A99" s="255"/>
      <c r="B99" s="20" t="s">
        <v>92</v>
      </c>
      <c r="C99" s="16" t="s">
        <v>93</v>
      </c>
      <c r="D99" s="83">
        <f t="shared" si="3"/>
        <v>1</v>
      </c>
      <c r="E99" s="86">
        <v>0</v>
      </c>
      <c r="F99" s="83">
        <v>1</v>
      </c>
      <c r="G99" s="86">
        <v>0</v>
      </c>
    </row>
    <row r="100" spans="1:7" s="2" customFormat="1" ht="16.5" customHeight="1" x14ac:dyDescent="0.25">
      <c r="A100" s="255"/>
      <c r="B100" s="20" t="s">
        <v>29</v>
      </c>
      <c r="C100" s="16" t="s">
        <v>30</v>
      </c>
      <c r="D100" s="83">
        <f t="shared" si="3"/>
        <v>0.9</v>
      </c>
      <c r="E100" s="86">
        <v>0</v>
      </c>
      <c r="F100" s="83">
        <v>0.9</v>
      </c>
      <c r="G100" s="86">
        <v>0</v>
      </c>
    </row>
    <row r="101" spans="1:7" s="2" customFormat="1" ht="16.5" customHeight="1" x14ac:dyDescent="0.25">
      <c r="A101" s="255"/>
      <c r="B101" s="20" t="s">
        <v>32</v>
      </c>
      <c r="C101" s="16" t="s">
        <v>33</v>
      </c>
      <c r="D101" s="83">
        <f t="shared" si="3"/>
        <v>3</v>
      </c>
      <c r="E101" s="86">
        <v>0.5</v>
      </c>
      <c r="F101" s="83">
        <v>2.5</v>
      </c>
      <c r="G101" s="86">
        <v>0</v>
      </c>
    </row>
    <row r="102" spans="1:7" s="2" customFormat="1" ht="16.5" customHeight="1" x14ac:dyDescent="0.25">
      <c r="A102" s="255"/>
      <c r="B102" s="20" t="s">
        <v>98</v>
      </c>
      <c r="C102" s="16" t="s">
        <v>99</v>
      </c>
      <c r="D102" s="83">
        <f t="shared" si="3"/>
        <v>0.6</v>
      </c>
      <c r="E102" s="86">
        <v>0</v>
      </c>
      <c r="F102" s="83">
        <v>0.6</v>
      </c>
      <c r="G102" s="86">
        <v>0</v>
      </c>
    </row>
    <row r="103" spans="1:7" s="2" customFormat="1" ht="16.5" customHeight="1" x14ac:dyDescent="0.25">
      <c r="A103" s="255"/>
      <c r="B103" s="20" t="s">
        <v>100</v>
      </c>
      <c r="C103" s="16" t="s">
        <v>101</v>
      </c>
      <c r="D103" s="83">
        <f t="shared" si="3"/>
        <v>1.6</v>
      </c>
      <c r="E103" s="86">
        <v>1.6</v>
      </c>
      <c r="F103" s="83">
        <v>0</v>
      </c>
      <c r="G103" s="86">
        <v>0</v>
      </c>
    </row>
    <row r="104" spans="1:7" s="2" customFormat="1" ht="15.75" customHeight="1" x14ac:dyDescent="0.25">
      <c r="A104" s="255"/>
      <c r="B104" s="20" t="s">
        <v>104</v>
      </c>
      <c r="C104" s="16" t="s">
        <v>105</v>
      </c>
      <c r="D104" s="83">
        <f t="shared" si="3"/>
        <v>0.3</v>
      </c>
      <c r="E104" s="86">
        <v>0</v>
      </c>
      <c r="F104" s="83">
        <v>0.3</v>
      </c>
      <c r="G104" s="86">
        <v>0</v>
      </c>
    </row>
    <row r="105" spans="1:7" s="2" customFormat="1" ht="14.25" customHeight="1" x14ac:dyDescent="0.25">
      <c r="A105" s="255"/>
      <c r="B105" s="20" t="s">
        <v>106</v>
      </c>
      <c r="C105" s="16" t="s">
        <v>107</v>
      </c>
      <c r="D105" s="83">
        <f t="shared" si="3"/>
        <v>0.7</v>
      </c>
      <c r="E105" s="86">
        <v>0</v>
      </c>
      <c r="F105" s="83">
        <v>0.7</v>
      </c>
      <c r="G105" s="86">
        <v>0</v>
      </c>
    </row>
    <row r="106" spans="1:7" s="2" customFormat="1" ht="15" customHeight="1" x14ac:dyDescent="0.25">
      <c r="A106" s="255"/>
      <c r="B106" s="20" t="s">
        <v>110</v>
      </c>
      <c r="C106" s="16" t="s">
        <v>111</v>
      </c>
      <c r="D106" s="83">
        <f t="shared" si="3"/>
        <v>1</v>
      </c>
      <c r="E106" s="86">
        <v>0</v>
      </c>
      <c r="F106" s="83">
        <v>1</v>
      </c>
      <c r="G106" s="86">
        <v>0</v>
      </c>
    </row>
    <row r="107" spans="1:7" s="2" customFormat="1" ht="16.5" customHeight="1" x14ac:dyDescent="0.25">
      <c r="A107" s="255"/>
      <c r="B107" s="20" t="s">
        <v>112</v>
      </c>
      <c r="C107" s="16" t="s">
        <v>113</v>
      </c>
      <c r="D107" s="83">
        <f t="shared" si="3"/>
        <v>0.5</v>
      </c>
      <c r="E107" s="86">
        <v>0.5</v>
      </c>
      <c r="F107" s="83">
        <v>0</v>
      </c>
      <c r="G107" s="86">
        <v>0</v>
      </c>
    </row>
    <row r="108" spans="1:7" s="2" customFormat="1" ht="15" customHeight="1" x14ac:dyDescent="0.25">
      <c r="A108" s="255"/>
      <c r="B108" s="20" t="s">
        <v>114</v>
      </c>
      <c r="C108" s="16" t="s">
        <v>115</v>
      </c>
      <c r="D108" s="83">
        <f t="shared" si="3"/>
        <v>0.6</v>
      </c>
      <c r="E108" s="86">
        <v>0</v>
      </c>
      <c r="F108" s="83">
        <v>0.6</v>
      </c>
      <c r="G108" s="86">
        <v>0</v>
      </c>
    </row>
    <row r="109" spans="1:7" s="2" customFormat="1" ht="15" customHeight="1" x14ac:dyDescent="0.25">
      <c r="A109" s="255"/>
      <c r="B109" s="20" t="s">
        <v>37</v>
      </c>
      <c r="C109" s="16" t="s">
        <v>38</v>
      </c>
      <c r="D109" s="83">
        <f t="shared" si="3"/>
        <v>2.5</v>
      </c>
      <c r="E109" s="86">
        <v>0.3</v>
      </c>
      <c r="F109" s="83">
        <v>2.2000000000000002</v>
      </c>
      <c r="G109" s="86">
        <v>0</v>
      </c>
    </row>
    <row r="110" spans="1:7" s="2" customFormat="1" ht="15" customHeight="1" x14ac:dyDescent="0.25">
      <c r="A110" s="255"/>
      <c r="B110" s="20" t="s">
        <v>118</v>
      </c>
      <c r="C110" s="16" t="s">
        <v>119</v>
      </c>
      <c r="D110" s="83">
        <f t="shared" si="3"/>
        <v>2.4</v>
      </c>
      <c r="E110" s="86">
        <v>0.3</v>
      </c>
      <c r="F110" s="83">
        <v>2.1</v>
      </c>
      <c r="G110" s="86">
        <v>0</v>
      </c>
    </row>
    <row r="111" spans="1:7" s="2" customFormat="1" ht="17.25" customHeight="1" x14ac:dyDescent="0.25">
      <c r="A111" s="255"/>
      <c r="B111" s="20" t="s">
        <v>120</v>
      </c>
      <c r="C111" s="16" t="s">
        <v>121</v>
      </c>
      <c r="D111" s="83">
        <f t="shared" si="3"/>
        <v>0.7</v>
      </c>
      <c r="E111" s="86">
        <v>0</v>
      </c>
      <c r="F111" s="83">
        <v>0.7</v>
      </c>
      <c r="G111" s="86">
        <v>0</v>
      </c>
    </row>
    <row r="112" spans="1:7" s="2" customFormat="1" ht="15.75" customHeight="1" x14ac:dyDescent="0.25">
      <c r="A112" s="255"/>
      <c r="B112" s="20" t="s">
        <v>124</v>
      </c>
      <c r="C112" s="16" t="s">
        <v>125</v>
      </c>
      <c r="D112" s="83">
        <f t="shared" si="3"/>
        <v>1.9</v>
      </c>
      <c r="E112" s="86">
        <v>0</v>
      </c>
      <c r="F112" s="83">
        <v>1.9</v>
      </c>
      <c r="G112" s="86">
        <v>0</v>
      </c>
    </row>
    <row r="113" spans="1:7" s="2" customFormat="1" ht="17.25" customHeight="1" x14ac:dyDescent="0.25">
      <c r="A113" s="255"/>
      <c r="B113" s="20" t="s">
        <v>126</v>
      </c>
      <c r="C113" s="16" t="s">
        <v>127</v>
      </c>
      <c r="D113" s="83">
        <f t="shared" si="3"/>
        <v>1</v>
      </c>
      <c r="E113" s="86">
        <v>0</v>
      </c>
      <c r="F113" s="83">
        <v>1</v>
      </c>
      <c r="G113" s="86">
        <v>0</v>
      </c>
    </row>
    <row r="114" spans="1:7" s="2" customFormat="1" ht="15.75" customHeight="1" x14ac:dyDescent="0.25">
      <c r="A114" s="255"/>
      <c r="B114" s="20" t="s">
        <v>128</v>
      </c>
      <c r="C114" s="16" t="s">
        <v>129</v>
      </c>
      <c r="D114" s="83">
        <f t="shared" si="3"/>
        <v>1.9</v>
      </c>
      <c r="E114" s="86">
        <v>0</v>
      </c>
      <c r="F114" s="83">
        <v>1.9</v>
      </c>
      <c r="G114" s="86">
        <v>0</v>
      </c>
    </row>
    <row r="115" spans="1:7" s="2" customFormat="1" ht="17.25" customHeight="1" x14ac:dyDescent="0.25">
      <c r="A115" s="255"/>
      <c r="B115" s="20" t="s">
        <v>130</v>
      </c>
      <c r="C115" s="16" t="s">
        <v>131</v>
      </c>
      <c r="D115" s="83">
        <f t="shared" si="3"/>
        <v>1.8</v>
      </c>
      <c r="E115" s="86">
        <v>0</v>
      </c>
      <c r="F115" s="83">
        <v>1.8</v>
      </c>
      <c r="G115" s="86">
        <v>0</v>
      </c>
    </row>
    <row r="116" spans="1:7" s="2" customFormat="1" ht="15" customHeight="1" x14ac:dyDescent="0.25">
      <c r="A116" s="255"/>
      <c r="B116" s="20" t="s">
        <v>132</v>
      </c>
      <c r="C116" s="16" t="s">
        <v>133</v>
      </c>
      <c r="D116" s="83">
        <f t="shared" si="3"/>
        <v>1</v>
      </c>
      <c r="E116" s="86">
        <v>0</v>
      </c>
      <c r="F116" s="83">
        <v>1</v>
      </c>
      <c r="G116" s="86">
        <v>0</v>
      </c>
    </row>
    <row r="117" spans="1:7" s="2" customFormat="1" ht="17.25" customHeight="1" x14ac:dyDescent="0.25">
      <c r="A117" s="255"/>
      <c r="B117" s="20" t="s">
        <v>134</v>
      </c>
      <c r="C117" s="16" t="s">
        <v>135</v>
      </c>
      <c r="D117" s="83">
        <f t="shared" si="3"/>
        <v>1</v>
      </c>
      <c r="E117" s="86">
        <v>0</v>
      </c>
      <c r="F117" s="83">
        <v>1</v>
      </c>
      <c r="G117" s="86">
        <v>0</v>
      </c>
    </row>
    <row r="118" spans="1:7" s="2" customFormat="1" ht="17.25" customHeight="1" x14ac:dyDescent="0.25">
      <c r="A118" s="255"/>
      <c r="B118" s="20" t="s">
        <v>140</v>
      </c>
      <c r="C118" s="16" t="s">
        <v>141</v>
      </c>
      <c r="D118" s="83">
        <f t="shared" si="3"/>
        <v>0.6</v>
      </c>
      <c r="E118" s="86">
        <v>0</v>
      </c>
      <c r="F118" s="83">
        <v>0.6</v>
      </c>
      <c r="G118" s="86">
        <v>0</v>
      </c>
    </row>
    <row r="119" spans="1:7" s="2" customFormat="1" ht="31.5" x14ac:dyDescent="0.25">
      <c r="A119" s="45" t="s">
        <v>270</v>
      </c>
      <c r="B119" s="14"/>
      <c r="C119" s="14"/>
      <c r="D119" s="4">
        <f>SUM(D90:D118)</f>
        <v>34.9</v>
      </c>
      <c r="E119" s="4">
        <f>SUM(E90:E118)</f>
        <v>3.1999999999999997</v>
      </c>
      <c r="F119" s="4">
        <f>SUM(F90:F118)</f>
        <v>31.7</v>
      </c>
      <c r="G119" s="4">
        <f>SUM(G90:G118)</f>
        <v>0</v>
      </c>
    </row>
    <row r="120" spans="1:7" s="2" customFormat="1" ht="17.25" customHeight="1" x14ac:dyDescent="0.25">
      <c r="A120" s="200" t="s">
        <v>154</v>
      </c>
      <c r="B120" s="20" t="s">
        <v>75</v>
      </c>
      <c r="C120" s="16" t="s">
        <v>76</v>
      </c>
      <c r="D120" s="83">
        <f>E120+F120</f>
        <v>46.8</v>
      </c>
      <c r="E120" s="9">
        <v>46.8</v>
      </c>
      <c r="F120" s="32">
        <v>0</v>
      </c>
      <c r="G120" s="32">
        <v>0</v>
      </c>
    </row>
    <row r="121" spans="1:7" s="2" customFormat="1" ht="16.5" customHeight="1" x14ac:dyDescent="0.25">
      <c r="A121" s="201"/>
      <c r="B121" s="20" t="s">
        <v>15</v>
      </c>
      <c r="C121" s="16" t="s">
        <v>16</v>
      </c>
      <c r="D121" s="83">
        <f t="shared" ref="D121:D135" si="4">E121+F121</f>
        <v>35.699999999999996</v>
      </c>
      <c r="E121" s="9">
        <v>3.4</v>
      </c>
      <c r="F121" s="32">
        <v>32.299999999999997</v>
      </c>
      <c r="G121" s="32">
        <v>0</v>
      </c>
    </row>
    <row r="122" spans="1:7" s="2" customFormat="1" ht="16.5" customHeight="1" x14ac:dyDescent="0.25">
      <c r="A122" s="201"/>
      <c r="B122" s="20" t="s">
        <v>78</v>
      </c>
      <c r="C122" s="16" t="s">
        <v>79</v>
      </c>
      <c r="D122" s="83">
        <f t="shared" si="4"/>
        <v>3.6</v>
      </c>
      <c r="E122" s="9">
        <v>3.6</v>
      </c>
      <c r="F122" s="32">
        <v>0</v>
      </c>
      <c r="G122" s="32">
        <v>0</v>
      </c>
    </row>
    <row r="123" spans="1:7" s="2" customFormat="1" ht="16.5" customHeight="1" x14ac:dyDescent="0.25">
      <c r="A123" s="201"/>
      <c r="B123" s="20" t="s">
        <v>20</v>
      </c>
      <c r="C123" s="16" t="s">
        <v>21</v>
      </c>
      <c r="D123" s="83">
        <f t="shared" si="4"/>
        <v>23.2</v>
      </c>
      <c r="E123" s="9">
        <v>23.2</v>
      </c>
      <c r="F123" s="32">
        <v>0</v>
      </c>
      <c r="G123" s="32">
        <v>0</v>
      </c>
    </row>
    <row r="124" spans="1:7" s="2" customFormat="1" ht="16.5" customHeight="1" x14ac:dyDescent="0.25">
      <c r="A124" s="201"/>
      <c r="B124" s="20" t="s">
        <v>22</v>
      </c>
      <c r="C124" s="16" t="s">
        <v>23</v>
      </c>
      <c r="D124" s="83">
        <f t="shared" si="4"/>
        <v>49.5</v>
      </c>
      <c r="E124" s="9">
        <v>49.5</v>
      </c>
      <c r="F124" s="32">
        <v>0</v>
      </c>
      <c r="G124" s="32">
        <v>0</v>
      </c>
    </row>
    <row r="125" spans="1:7" s="2" customFormat="1" ht="16.5" customHeight="1" x14ac:dyDescent="0.25">
      <c r="A125" s="201"/>
      <c r="B125" s="20" t="s">
        <v>84</v>
      </c>
      <c r="C125" s="16" t="s">
        <v>85</v>
      </c>
      <c r="D125" s="83">
        <f t="shared" si="4"/>
        <v>83.7</v>
      </c>
      <c r="E125" s="9">
        <v>0</v>
      </c>
      <c r="F125" s="32">
        <v>83.7</v>
      </c>
      <c r="G125" s="32">
        <v>0</v>
      </c>
    </row>
    <row r="126" spans="1:7" s="2" customFormat="1" ht="16.5" customHeight="1" x14ac:dyDescent="0.25">
      <c r="A126" s="201"/>
      <c r="B126" s="20" t="s">
        <v>88</v>
      </c>
      <c r="C126" s="16" t="s">
        <v>89</v>
      </c>
      <c r="D126" s="83">
        <f t="shared" si="4"/>
        <v>3.2</v>
      </c>
      <c r="E126" s="9">
        <v>3.2</v>
      </c>
      <c r="F126" s="32">
        <v>0</v>
      </c>
      <c r="G126" s="32">
        <v>0</v>
      </c>
    </row>
    <row r="127" spans="1:7" s="2" customFormat="1" ht="16.5" customHeight="1" x14ac:dyDescent="0.25">
      <c r="A127" s="201"/>
      <c r="B127" s="20" t="s">
        <v>94</v>
      </c>
      <c r="C127" s="16" t="s">
        <v>95</v>
      </c>
      <c r="D127" s="83">
        <f t="shared" si="4"/>
        <v>17.3</v>
      </c>
      <c r="E127" s="9">
        <v>17.3</v>
      </c>
      <c r="F127" s="32">
        <v>0</v>
      </c>
      <c r="G127" s="32">
        <v>0</v>
      </c>
    </row>
    <row r="128" spans="1:7" s="2" customFormat="1" ht="16.5" customHeight="1" x14ac:dyDescent="0.25">
      <c r="A128" s="201"/>
      <c r="B128" s="20" t="s">
        <v>29</v>
      </c>
      <c r="C128" s="16" t="s">
        <v>30</v>
      </c>
      <c r="D128" s="83">
        <f t="shared" si="4"/>
        <v>60.4</v>
      </c>
      <c r="E128" s="9">
        <v>60.4</v>
      </c>
      <c r="F128" s="32">
        <v>0</v>
      </c>
      <c r="G128" s="32">
        <v>0</v>
      </c>
    </row>
    <row r="129" spans="1:7" s="2" customFormat="1" ht="16.5" customHeight="1" x14ac:dyDescent="0.25">
      <c r="A129" s="201"/>
      <c r="B129" s="20" t="s">
        <v>108</v>
      </c>
      <c r="C129" s="16" t="s">
        <v>109</v>
      </c>
      <c r="D129" s="83">
        <f t="shared" si="4"/>
        <v>27</v>
      </c>
      <c r="E129" s="9">
        <v>27</v>
      </c>
      <c r="F129" s="32">
        <v>0</v>
      </c>
      <c r="G129" s="32">
        <v>0</v>
      </c>
    </row>
    <row r="130" spans="1:7" s="2" customFormat="1" ht="15" customHeight="1" x14ac:dyDescent="0.25">
      <c r="A130" s="201"/>
      <c r="B130" s="20" t="s">
        <v>37</v>
      </c>
      <c r="C130" s="16" t="s">
        <v>38</v>
      </c>
      <c r="D130" s="83">
        <f t="shared" si="4"/>
        <v>29.8</v>
      </c>
      <c r="E130" s="9">
        <v>0</v>
      </c>
      <c r="F130" s="32">
        <v>29.8</v>
      </c>
      <c r="G130" s="32">
        <v>0</v>
      </c>
    </row>
    <row r="131" spans="1:7" s="2" customFormat="1" ht="17.25" customHeight="1" x14ac:dyDescent="0.25">
      <c r="A131" s="201"/>
      <c r="B131" s="20" t="s">
        <v>116</v>
      </c>
      <c r="C131" s="16" t="s">
        <v>117</v>
      </c>
      <c r="D131" s="83">
        <f t="shared" si="4"/>
        <v>186.1</v>
      </c>
      <c r="E131" s="9">
        <v>146.1</v>
      </c>
      <c r="F131" s="32">
        <v>40</v>
      </c>
      <c r="G131" s="32">
        <v>0</v>
      </c>
    </row>
    <row r="132" spans="1:7" s="2" customFormat="1" ht="17.25" customHeight="1" x14ac:dyDescent="0.25">
      <c r="A132" s="201"/>
      <c r="B132" s="20" t="s">
        <v>130</v>
      </c>
      <c r="C132" s="16" t="s">
        <v>131</v>
      </c>
      <c r="D132" s="83">
        <f t="shared" si="4"/>
        <v>6.9</v>
      </c>
      <c r="E132" s="9">
        <v>6.9</v>
      </c>
      <c r="F132" s="32">
        <v>0</v>
      </c>
      <c r="G132" s="32">
        <v>0</v>
      </c>
    </row>
    <row r="133" spans="1:7" s="2" customFormat="1" ht="17.25" customHeight="1" x14ac:dyDescent="0.25">
      <c r="A133" s="201"/>
      <c r="B133" s="20" t="s">
        <v>134</v>
      </c>
      <c r="C133" s="16" t="s">
        <v>135</v>
      </c>
      <c r="D133" s="83">
        <f t="shared" si="4"/>
        <v>4.9000000000000004</v>
      </c>
      <c r="E133" s="9">
        <v>4.9000000000000004</v>
      </c>
      <c r="F133" s="32">
        <v>0</v>
      </c>
      <c r="G133" s="32">
        <v>0</v>
      </c>
    </row>
    <row r="134" spans="1:7" s="2" customFormat="1" ht="15.75" customHeight="1" x14ac:dyDescent="0.25">
      <c r="A134" s="201"/>
      <c r="B134" s="20" t="s">
        <v>138</v>
      </c>
      <c r="C134" s="16" t="s">
        <v>139</v>
      </c>
      <c r="D134" s="83">
        <f t="shared" si="4"/>
        <v>129.69999999999999</v>
      </c>
      <c r="E134" s="9">
        <v>29.1</v>
      </c>
      <c r="F134" s="32">
        <v>100.6</v>
      </c>
      <c r="G134" s="32">
        <v>0</v>
      </c>
    </row>
    <row r="135" spans="1:7" s="2" customFormat="1" ht="17.25" customHeight="1" x14ac:dyDescent="0.25">
      <c r="A135" s="201"/>
      <c r="B135" s="20" t="s">
        <v>142</v>
      </c>
      <c r="C135" s="16" t="s">
        <v>143</v>
      </c>
      <c r="D135" s="83">
        <f t="shared" si="4"/>
        <v>18.7</v>
      </c>
      <c r="E135" s="9">
        <v>18.7</v>
      </c>
      <c r="F135" s="32">
        <v>0</v>
      </c>
      <c r="G135" s="32">
        <v>0</v>
      </c>
    </row>
    <row r="136" spans="1:7" s="2" customFormat="1" ht="31.5" x14ac:dyDescent="0.25">
      <c r="A136" s="45" t="s">
        <v>271</v>
      </c>
      <c r="B136" s="14"/>
      <c r="C136" s="14"/>
      <c r="D136" s="5">
        <f>SUM(D120:D135)</f>
        <v>726.5</v>
      </c>
      <c r="E136" s="5">
        <f>SUM(E120:E135)</f>
        <v>440.09999999999997</v>
      </c>
      <c r="F136" s="5">
        <f>SUM(F120:F135)</f>
        <v>286.39999999999998</v>
      </c>
      <c r="G136" s="5">
        <f>SUM(G120:G135)</f>
        <v>0</v>
      </c>
    </row>
    <row r="137" spans="1:7" s="2" customFormat="1" ht="56.25" customHeight="1" x14ac:dyDescent="0.25">
      <c r="A137" s="200" t="s">
        <v>153</v>
      </c>
      <c r="B137" s="20" t="s">
        <v>78</v>
      </c>
      <c r="C137" s="16" t="s">
        <v>79</v>
      </c>
      <c r="D137" s="83">
        <f>E137+F137</f>
        <v>0.7</v>
      </c>
      <c r="E137" s="83">
        <v>0</v>
      </c>
      <c r="F137" s="83">
        <v>0.7</v>
      </c>
      <c r="G137" s="83">
        <v>0</v>
      </c>
    </row>
    <row r="138" spans="1:7" s="2" customFormat="1" ht="57.75" customHeight="1" x14ac:dyDescent="0.25">
      <c r="A138" s="201"/>
      <c r="B138" s="20" t="s">
        <v>106</v>
      </c>
      <c r="C138" s="16" t="s">
        <v>107</v>
      </c>
      <c r="D138" s="83">
        <f>E138+F138</f>
        <v>0.1</v>
      </c>
      <c r="E138" s="83">
        <v>0.1</v>
      </c>
      <c r="F138" s="83">
        <v>0</v>
      </c>
      <c r="G138" s="83">
        <v>0</v>
      </c>
    </row>
    <row r="139" spans="1:7" s="2" customFormat="1" ht="31.5" x14ac:dyDescent="0.25">
      <c r="A139" s="45" t="s">
        <v>272</v>
      </c>
      <c r="B139" s="20"/>
      <c r="C139" s="16"/>
      <c r="D139" s="24">
        <f>SUM(D137:D138)</f>
        <v>0.79999999999999993</v>
      </c>
      <c r="E139" s="24">
        <f>SUM(E137:E138)</f>
        <v>0.1</v>
      </c>
      <c r="F139" s="24">
        <f>SUM(F137:F138)</f>
        <v>0.7</v>
      </c>
      <c r="G139" s="24">
        <f>SUM(G137:G138)</f>
        <v>0</v>
      </c>
    </row>
    <row r="140" spans="1:7" s="2" customFormat="1" ht="15.75" x14ac:dyDescent="0.25">
      <c r="A140" s="247" t="s">
        <v>40</v>
      </c>
      <c r="B140" s="247"/>
      <c r="C140" s="247"/>
      <c r="D140" s="247"/>
      <c r="E140" s="247"/>
      <c r="F140" s="81"/>
      <c r="G140" s="81"/>
    </row>
    <row r="141" spans="1:7" s="2" customFormat="1" ht="15.75" customHeight="1" x14ac:dyDescent="0.25">
      <c r="A141" s="200" t="s">
        <v>65</v>
      </c>
      <c r="B141" s="245" t="s">
        <v>75</v>
      </c>
      <c r="C141" s="246" t="s">
        <v>76</v>
      </c>
      <c r="D141" s="4">
        <f>E141+F141</f>
        <v>10</v>
      </c>
      <c r="E141" s="4">
        <f>E143</f>
        <v>0</v>
      </c>
      <c r="F141" s="4">
        <f>F143</f>
        <v>10</v>
      </c>
      <c r="G141" s="4">
        <f>G143</f>
        <v>0</v>
      </c>
    </row>
    <row r="142" spans="1:7" s="2" customFormat="1" ht="15.75" customHeight="1" x14ac:dyDescent="0.25">
      <c r="A142" s="201"/>
      <c r="B142" s="245"/>
      <c r="C142" s="246"/>
      <c r="D142" s="242" t="s">
        <v>17</v>
      </c>
      <c r="E142" s="243"/>
      <c r="F142" s="244"/>
      <c r="G142" s="81"/>
    </row>
    <row r="143" spans="1:7" s="2" customFormat="1" ht="15.75" x14ac:dyDescent="0.25">
      <c r="A143" s="201"/>
      <c r="B143" s="245"/>
      <c r="C143" s="246"/>
      <c r="D143" s="37" t="s">
        <v>298</v>
      </c>
      <c r="E143" s="3">
        <v>0</v>
      </c>
      <c r="F143" s="3">
        <v>10</v>
      </c>
      <c r="G143" s="3">
        <v>0</v>
      </c>
    </row>
    <row r="144" spans="1:7" s="2" customFormat="1" ht="15.75" x14ac:dyDescent="0.25">
      <c r="A144" s="201"/>
      <c r="B144" s="245" t="s">
        <v>78</v>
      </c>
      <c r="C144" s="246" t="s">
        <v>79</v>
      </c>
      <c r="D144" s="4">
        <f>E144+F144</f>
        <v>10</v>
      </c>
      <c r="E144" s="4">
        <f>E146</f>
        <v>0</v>
      </c>
      <c r="F144" s="4">
        <f>F146</f>
        <v>10</v>
      </c>
      <c r="G144" s="4">
        <f>G146</f>
        <v>0</v>
      </c>
    </row>
    <row r="145" spans="1:7" s="2" customFormat="1" ht="15.75" x14ac:dyDescent="0.25">
      <c r="A145" s="201"/>
      <c r="B145" s="245"/>
      <c r="C145" s="246"/>
      <c r="D145" s="242" t="s">
        <v>17</v>
      </c>
      <c r="E145" s="243"/>
      <c r="F145" s="244"/>
      <c r="G145" s="81"/>
    </row>
    <row r="146" spans="1:7" s="2" customFormat="1" ht="15.75" x14ac:dyDescent="0.25">
      <c r="A146" s="201"/>
      <c r="B146" s="245"/>
      <c r="C146" s="246"/>
      <c r="D146" s="37" t="s">
        <v>298</v>
      </c>
      <c r="E146" s="3">
        <v>0</v>
      </c>
      <c r="F146" s="3">
        <v>10</v>
      </c>
      <c r="G146" s="3">
        <v>0</v>
      </c>
    </row>
    <row r="147" spans="1:7" s="2" customFormat="1" ht="15.75" x14ac:dyDescent="0.25">
      <c r="A147" s="201"/>
      <c r="B147" s="245" t="s">
        <v>80</v>
      </c>
      <c r="C147" s="246" t="s">
        <v>81</v>
      </c>
      <c r="D147" s="4">
        <f>E147+F147</f>
        <v>10</v>
      </c>
      <c r="E147" s="4">
        <f>E149</f>
        <v>0</v>
      </c>
      <c r="F147" s="4">
        <f>F149</f>
        <v>10</v>
      </c>
      <c r="G147" s="4">
        <f>G149</f>
        <v>0</v>
      </c>
    </row>
    <row r="148" spans="1:7" s="2" customFormat="1" ht="15.75" x14ac:dyDescent="0.25">
      <c r="A148" s="201"/>
      <c r="B148" s="245"/>
      <c r="C148" s="246"/>
      <c r="D148" s="242" t="s">
        <v>17</v>
      </c>
      <c r="E148" s="243"/>
      <c r="F148" s="244"/>
      <c r="G148" s="81"/>
    </row>
    <row r="149" spans="1:7" s="2" customFormat="1" ht="15.75" x14ac:dyDescent="0.25">
      <c r="A149" s="201"/>
      <c r="B149" s="245"/>
      <c r="C149" s="246"/>
      <c r="D149" s="37" t="s">
        <v>298</v>
      </c>
      <c r="E149" s="3">
        <v>0</v>
      </c>
      <c r="F149" s="3">
        <v>10</v>
      </c>
      <c r="G149" s="3">
        <v>0</v>
      </c>
    </row>
    <row r="150" spans="1:7" s="2" customFormat="1" ht="15.75" x14ac:dyDescent="0.25">
      <c r="A150" s="201"/>
      <c r="B150" s="245" t="s">
        <v>20</v>
      </c>
      <c r="C150" s="246" t="s">
        <v>21</v>
      </c>
      <c r="D150" s="4">
        <f>E150+F150</f>
        <v>10</v>
      </c>
      <c r="E150" s="4">
        <f>E152</f>
        <v>0</v>
      </c>
      <c r="F150" s="4">
        <f>F152</f>
        <v>10</v>
      </c>
      <c r="G150" s="4">
        <f>G152</f>
        <v>0</v>
      </c>
    </row>
    <row r="151" spans="1:7" s="2" customFormat="1" ht="15.75" x14ac:dyDescent="0.25">
      <c r="A151" s="201"/>
      <c r="B151" s="245"/>
      <c r="C151" s="246"/>
      <c r="D151" s="242" t="s">
        <v>17</v>
      </c>
      <c r="E151" s="243"/>
      <c r="F151" s="244"/>
      <c r="G151" s="81"/>
    </row>
    <row r="152" spans="1:7" s="2" customFormat="1" ht="15.75" x14ac:dyDescent="0.25">
      <c r="A152" s="201"/>
      <c r="B152" s="245"/>
      <c r="C152" s="246"/>
      <c r="D152" s="37" t="s">
        <v>298</v>
      </c>
      <c r="E152" s="3">
        <v>0</v>
      </c>
      <c r="F152" s="3">
        <v>10</v>
      </c>
      <c r="G152" s="3">
        <v>0</v>
      </c>
    </row>
    <row r="153" spans="1:7" s="2" customFormat="1" ht="15.75" x14ac:dyDescent="0.25">
      <c r="A153" s="201"/>
      <c r="B153" s="245" t="s">
        <v>22</v>
      </c>
      <c r="C153" s="246" t="s">
        <v>23</v>
      </c>
      <c r="D153" s="4">
        <f>E153+F153</f>
        <v>10</v>
      </c>
      <c r="E153" s="4">
        <f>E155</f>
        <v>0</v>
      </c>
      <c r="F153" s="4">
        <f>F155</f>
        <v>10</v>
      </c>
      <c r="G153" s="4">
        <f>G155</f>
        <v>0</v>
      </c>
    </row>
    <row r="154" spans="1:7" s="2" customFormat="1" ht="15.75" x14ac:dyDescent="0.25">
      <c r="A154" s="201"/>
      <c r="B154" s="245"/>
      <c r="C154" s="246"/>
      <c r="D154" s="242" t="s">
        <v>17</v>
      </c>
      <c r="E154" s="243"/>
      <c r="F154" s="244"/>
      <c r="G154" s="81"/>
    </row>
    <row r="155" spans="1:7" s="2" customFormat="1" ht="15.75" x14ac:dyDescent="0.25">
      <c r="A155" s="201"/>
      <c r="B155" s="245"/>
      <c r="C155" s="246"/>
      <c r="D155" s="37" t="s">
        <v>298</v>
      </c>
      <c r="E155" s="3">
        <v>0</v>
      </c>
      <c r="F155" s="3">
        <v>10</v>
      </c>
      <c r="G155" s="3">
        <v>0</v>
      </c>
    </row>
    <row r="156" spans="1:7" s="2" customFormat="1" ht="17.25" customHeight="1" x14ac:dyDescent="0.25">
      <c r="A156" s="201"/>
      <c r="B156" s="248" t="s">
        <v>25</v>
      </c>
      <c r="C156" s="217" t="s">
        <v>26</v>
      </c>
      <c r="D156" s="29">
        <f>E156+F156</f>
        <v>221.19999999999996</v>
      </c>
      <c r="E156" s="29">
        <f>SUM(E158:E163)</f>
        <v>211.19999999999996</v>
      </c>
      <c r="F156" s="29">
        <f>SUM(F158:F163)</f>
        <v>10</v>
      </c>
      <c r="G156" s="29">
        <f>SUM(G158:G163)</f>
        <v>0</v>
      </c>
    </row>
    <row r="157" spans="1:7" s="2" customFormat="1" ht="17.25" customHeight="1" x14ac:dyDescent="0.25">
      <c r="A157" s="201"/>
      <c r="B157" s="249"/>
      <c r="C157" s="241"/>
      <c r="D157" s="242" t="s">
        <v>17</v>
      </c>
      <c r="E157" s="243"/>
      <c r="F157" s="244"/>
      <c r="G157" s="81"/>
    </row>
    <row r="158" spans="1:7" s="2" customFormat="1" ht="18.75" customHeight="1" x14ac:dyDescent="0.25">
      <c r="A158" s="201"/>
      <c r="B158" s="249"/>
      <c r="C158" s="241"/>
      <c r="D158" s="26" t="s">
        <v>293</v>
      </c>
      <c r="E158" s="32">
        <v>23.9</v>
      </c>
      <c r="F158" s="40">
        <v>0</v>
      </c>
      <c r="G158" s="3">
        <v>0</v>
      </c>
    </row>
    <row r="159" spans="1:7" s="2" customFormat="1" ht="18.75" customHeight="1" x14ac:dyDescent="0.25">
      <c r="A159" s="201"/>
      <c r="B159" s="249"/>
      <c r="C159" s="241"/>
      <c r="D159" s="37" t="s">
        <v>298</v>
      </c>
      <c r="E159" s="3">
        <v>0</v>
      </c>
      <c r="F159" s="3">
        <v>10</v>
      </c>
      <c r="G159" s="3">
        <v>0</v>
      </c>
    </row>
    <row r="160" spans="1:7" s="2" customFormat="1" ht="20.25" customHeight="1" x14ac:dyDescent="0.25">
      <c r="A160" s="201"/>
      <c r="B160" s="249"/>
      <c r="C160" s="241"/>
      <c r="D160" s="87" t="s">
        <v>294</v>
      </c>
      <c r="E160" s="88">
        <v>118.3</v>
      </c>
      <c r="F160" s="40">
        <v>0</v>
      </c>
      <c r="G160" s="3">
        <v>0</v>
      </c>
    </row>
    <row r="161" spans="1:7" s="2" customFormat="1" ht="18.75" customHeight="1" x14ac:dyDescent="0.25">
      <c r="A161" s="201"/>
      <c r="B161" s="249"/>
      <c r="C161" s="241"/>
      <c r="D161" s="87" t="s">
        <v>295</v>
      </c>
      <c r="E161" s="88">
        <f>7.2+7.3+7.4+8.4+14.4</f>
        <v>44.699999999999996</v>
      </c>
      <c r="F161" s="40">
        <v>0</v>
      </c>
      <c r="G161" s="3">
        <v>0</v>
      </c>
    </row>
    <row r="162" spans="1:7" s="2" customFormat="1" ht="18" customHeight="1" x14ac:dyDescent="0.25">
      <c r="A162" s="201"/>
      <c r="B162" s="249"/>
      <c r="C162" s="241"/>
      <c r="D162" s="87" t="s">
        <v>296</v>
      </c>
      <c r="E162" s="88">
        <v>7.2</v>
      </c>
      <c r="F162" s="40">
        <v>0</v>
      </c>
      <c r="G162" s="3">
        <v>0</v>
      </c>
    </row>
    <row r="163" spans="1:7" s="2" customFormat="1" ht="18.75" customHeight="1" x14ac:dyDescent="0.25">
      <c r="A163" s="201"/>
      <c r="B163" s="250"/>
      <c r="C163" s="218"/>
      <c r="D163" s="87" t="s">
        <v>297</v>
      </c>
      <c r="E163" s="88">
        <v>17.100000000000001</v>
      </c>
      <c r="F163" s="40">
        <v>0</v>
      </c>
      <c r="G163" s="3">
        <v>0</v>
      </c>
    </row>
    <row r="164" spans="1:7" s="2" customFormat="1" ht="18" customHeight="1" x14ac:dyDescent="0.25">
      <c r="A164" s="201"/>
      <c r="B164" s="245" t="s">
        <v>27</v>
      </c>
      <c r="C164" s="246" t="s">
        <v>28</v>
      </c>
      <c r="D164" s="4">
        <f>E164+F164</f>
        <v>10</v>
      </c>
      <c r="E164" s="4">
        <f>E166</f>
        <v>0</v>
      </c>
      <c r="F164" s="4">
        <f>F166</f>
        <v>10</v>
      </c>
      <c r="G164" s="4">
        <f>G166</f>
        <v>0</v>
      </c>
    </row>
    <row r="165" spans="1:7" s="2" customFormat="1" ht="18" customHeight="1" x14ac:dyDescent="0.25">
      <c r="A165" s="201"/>
      <c r="B165" s="245"/>
      <c r="C165" s="246"/>
      <c r="D165" s="242" t="s">
        <v>17</v>
      </c>
      <c r="E165" s="243"/>
      <c r="F165" s="244"/>
      <c r="G165" s="81"/>
    </row>
    <row r="166" spans="1:7" s="2" customFormat="1" ht="18.75" customHeight="1" x14ac:dyDescent="0.25">
      <c r="A166" s="201"/>
      <c r="B166" s="245"/>
      <c r="C166" s="246"/>
      <c r="D166" s="37" t="s">
        <v>298</v>
      </c>
      <c r="E166" s="3">
        <v>0</v>
      </c>
      <c r="F166" s="3">
        <v>10</v>
      </c>
      <c r="G166" s="3">
        <v>0</v>
      </c>
    </row>
    <row r="167" spans="1:7" s="2" customFormat="1" ht="18.75" customHeight="1" x14ac:dyDescent="0.25">
      <c r="A167" s="201"/>
      <c r="B167" s="245" t="s">
        <v>84</v>
      </c>
      <c r="C167" s="246" t="s">
        <v>85</v>
      </c>
      <c r="D167" s="4">
        <f>E167+F167</f>
        <v>10</v>
      </c>
      <c r="E167" s="4">
        <f>E169</f>
        <v>0</v>
      </c>
      <c r="F167" s="4">
        <f>F169</f>
        <v>10</v>
      </c>
      <c r="G167" s="4">
        <f>G169</f>
        <v>0</v>
      </c>
    </row>
    <row r="168" spans="1:7" s="2" customFormat="1" ht="18.75" customHeight="1" x14ac:dyDescent="0.25">
      <c r="A168" s="201"/>
      <c r="B168" s="245"/>
      <c r="C168" s="246"/>
      <c r="D168" s="242" t="s">
        <v>17</v>
      </c>
      <c r="E168" s="243"/>
      <c r="F168" s="244"/>
      <c r="G168" s="81"/>
    </row>
    <row r="169" spans="1:7" s="2" customFormat="1" ht="18.75" customHeight="1" x14ac:dyDescent="0.25">
      <c r="A169" s="201"/>
      <c r="B169" s="245"/>
      <c r="C169" s="246"/>
      <c r="D169" s="37" t="s">
        <v>298</v>
      </c>
      <c r="E169" s="3">
        <v>0</v>
      </c>
      <c r="F169" s="3">
        <v>10</v>
      </c>
      <c r="G169" s="3">
        <v>0</v>
      </c>
    </row>
    <row r="170" spans="1:7" s="2" customFormat="1" ht="18.75" customHeight="1" x14ac:dyDescent="0.25">
      <c r="A170" s="201"/>
      <c r="B170" s="245" t="s">
        <v>88</v>
      </c>
      <c r="C170" s="246" t="s">
        <v>89</v>
      </c>
      <c r="D170" s="4">
        <f>E170+F170</f>
        <v>10</v>
      </c>
      <c r="E170" s="4">
        <f>E172</f>
        <v>0</v>
      </c>
      <c r="F170" s="4">
        <f>F172</f>
        <v>10</v>
      </c>
      <c r="G170" s="4">
        <f>G172</f>
        <v>0</v>
      </c>
    </row>
    <row r="171" spans="1:7" s="2" customFormat="1" ht="18.75" customHeight="1" x14ac:dyDescent="0.25">
      <c r="A171" s="201"/>
      <c r="B171" s="245"/>
      <c r="C171" s="246"/>
      <c r="D171" s="242" t="s">
        <v>17</v>
      </c>
      <c r="E171" s="243"/>
      <c r="F171" s="244"/>
      <c r="G171" s="81"/>
    </row>
    <row r="172" spans="1:7" s="2" customFormat="1" ht="18.75" customHeight="1" x14ac:dyDescent="0.25">
      <c r="A172" s="201"/>
      <c r="B172" s="245"/>
      <c r="C172" s="246"/>
      <c r="D172" s="37" t="s">
        <v>298</v>
      </c>
      <c r="E172" s="3">
        <v>0</v>
      </c>
      <c r="F172" s="3">
        <v>10</v>
      </c>
      <c r="G172" s="3">
        <v>0</v>
      </c>
    </row>
    <row r="173" spans="1:7" s="2" customFormat="1" ht="18.75" customHeight="1" x14ac:dyDescent="0.25">
      <c r="A173" s="201"/>
      <c r="B173" s="245" t="s">
        <v>92</v>
      </c>
      <c r="C173" s="246" t="s">
        <v>93</v>
      </c>
      <c r="D173" s="4">
        <f>E173+F173</f>
        <v>10</v>
      </c>
      <c r="E173" s="4">
        <f>E175</f>
        <v>0</v>
      </c>
      <c r="F173" s="4">
        <f>F175</f>
        <v>10</v>
      </c>
      <c r="G173" s="4">
        <f>G175</f>
        <v>0</v>
      </c>
    </row>
    <row r="174" spans="1:7" s="2" customFormat="1" ht="18.75" customHeight="1" x14ac:dyDescent="0.25">
      <c r="A174" s="201"/>
      <c r="B174" s="245"/>
      <c r="C174" s="246"/>
      <c r="D174" s="242" t="s">
        <v>17</v>
      </c>
      <c r="E174" s="243"/>
      <c r="F174" s="244"/>
      <c r="G174" s="81"/>
    </row>
    <row r="175" spans="1:7" s="2" customFormat="1" ht="18.75" customHeight="1" x14ac:dyDescent="0.25">
      <c r="A175" s="201"/>
      <c r="B175" s="245"/>
      <c r="C175" s="246"/>
      <c r="D175" s="37" t="s">
        <v>298</v>
      </c>
      <c r="E175" s="3">
        <v>0</v>
      </c>
      <c r="F175" s="3">
        <v>10</v>
      </c>
      <c r="G175" s="3">
        <v>0</v>
      </c>
    </row>
    <row r="176" spans="1:7" s="2" customFormat="1" ht="18.75" customHeight="1" x14ac:dyDescent="0.25">
      <c r="A176" s="201"/>
      <c r="B176" s="245" t="s">
        <v>94</v>
      </c>
      <c r="C176" s="246" t="s">
        <v>95</v>
      </c>
      <c r="D176" s="4">
        <f>E176+F176</f>
        <v>10</v>
      </c>
      <c r="E176" s="4">
        <f>E178</f>
        <v>0</v>
      </c>
      <c r="F176" s="4">
        <f>F178</f>
        <v>10</v>
      </c>
      <c r="G176" s="4">
        <f>G178</f>
        <v>0</v>
      </c>
    </row>
    <row r="177" spans="1:7" s="2" customFormat="1" ht="18.75" customHeight="1" x14ac:dyDescent="0.25">
      <c r="A177" s="201"/>
      <c r="B177" s="245"/>
      <c r="C177" s="246"/>
      <c r="D177" s="242" t="s">
        <v>17</v>
      </c>
      <c r="E177" s="243"/>
      <c r="F177" s="244"/>
      <c r="G177" s="81"/>
    </row>
    <row r="178" spans="1:7" s="2" customFormat="1" ht="18.75" customHeight="1" x14ac:dyDescent="0.25">
      <c r="A178" s="201"/>
      <c r="B178" s="245"/>
      <c r="C178" s="246"/>
      <c r="D178" s="37" t="s">
        <v>298</v>
      </c>
      <c r="E178" s="3">
        <v>0</v>
      </c>
      <c r="F178" s="3">
        <v>10</v>
      </c>
      <c r="G178" s="3">
        <v>0</v>
      </c>
    </row>
    <row r="179" spans="1:7" s="2" customFormat="1" ht="18.75" customHeight="1" x14ac:dyDescent="0.25">
      <c r="A179" s="201"/>
      <c r="B179" s="245" t="s">
        <v>96</v>
      </c>
      <c r="C179" s="246" t="s">
        <v>97</v>
      </c>
      <c r="D179" s="4">
        <f>E179+F179</f>
        <v>10</v>
      </c>
      <c r="E179" s="4">
        <f>E181</f>
        <v>0</v>
      </c>
      <c r="F179" s="4">
        <f>F181</f>
        <v>10</v>
      </c>
      <c r="G179" s="4">
        <f>G181</f>
        <v>0</v>
      </c>
    </row>
    <row r="180" spans="1:7" s="2" customFormat="1" ht="18.75" customHeight="1" x14ac:dyDescent="0.25">
      <c r="A180" s="201"/>
      <c r="B180" s="245"/>
      <c r="C180" s="246"/>
      <c r="D180" s="242" t="s">
        <v>17</v>
      </c>
      <c r="E180" s="243"/>
      <c r="F180" s="244"/>
      <c r="G180" s="81"/>
    </row>
    <row r="181" spans="1:7" s="2" customFormat="1" ht="18.75" customHeight="1" x14ac:dyDescent="0.25">
      <c r="A181" s="201"/>
      <c r="B181" s="245"/>
      <c r="C181" s="246"/>
      <c r="D181" s="37" t="s">
        <v>298</v>
      </c>
      <c r="E181" s="3">
        <v>0</v>
      </c>
      <c r="F181" s="3">
        <v>10</v>
      </c>
      <c r="G181" s="3">
        <v>0</v>
      </c>
    </row>
    <row r="182" spans="1:7" s="2" customFormat="1" ht="18.75" customHeight="1" x14ac:dyDescent="0.25">
      <c r="A182" s="201"/>
      <c r="B182" s="245" t="s">
        <v>29</v>
      </c>
      <c r="C182" s="246" t="s">
        <v>30</v>
      </c>
      <c r="D182" s="4">
        <f>E182+F182</f>
        <v>10</v>
      </c>
      <c r="E182" s="4">
        <f>E184</f>
        <v>0</v>
      </c>
      <c r="F182" s="4">
        <f>F184</f>
        <v>10</v>
      </c>
      <c r="G182" s="4">
        <f>G184</f>
        <v>0</v>
      </c>
    </row>
    <row r="183" spans="1:7" s="2" customFormat="1" ht="18.75" customHeight="1" x14ac:dyDescent="0.25">
      <c r="A183" s="201"/>
      <c r="B183" s="245"/>
      <c r="C183" s="246"/>
      <c r="D183" s="242" t="s">
        <v>17</v>
      </c>
      <c r="E183" s="243"/>
      <c r="F183" s="244"/>
      <c r="G183" s="81"/>
    </row>
    <row r="184" spans="1:7" s="2" customFormat="1" ht="18.75" customHeight="1" x14ac:dyDescent="0.25">
      <c r="A184" s="201"/>
      <c r="B184" s="245"/>
      <c r="C184" s="246"/>
      <c r="D184" s="37" t="s">
        <v>298</v>
      </c>
      <c r="E184" s="3">
        <v>0</v>
      </c>
      <c r="F184" s="3">
        <v>10</v>
      </c>
      <c r="G184" s="3">
        <v>0</v>
      </c>
    </row>
    <row r="185" spans="1:7" s="2" customFormat="1" ht="18.75" customHeight="1" x14ac:dyDescent="0.25">
      <c r="A185" s="201"/>
      <c r="B185" s="196" t="s">
        <v>32</v>
      </c>
      <c r="C185" s="193" t="s">
        <v>33</v>
      </c>
      <c r="D185" s="90">
        <f>E185+F185</f>
        <v>40.200000000000003</v>
      </c>
      <c r="E185" s="89">
        <f>E187+E188</f>
        <v>30.2</v>
      </c>
      <c r="F185" s="89">
        <f>F187+F188</f>
        <v>10</v>
      </c>
      <c r="G185" s="89">
        <f>G187+G188</f>
        <v>0</v>
      </c>
    </row>
    <row r="186" spans="1:7" s="2" customFormat="1" ht="18.75" customHeight="1" x14ac:dyDescent="0.25">
      <c r="A186" s="201"/>
      <c r="B186" s="197"/>
      <c r="C186" s="194"/>
      <c r="D186" s="242" t="s">
        <v>17</v>
      </c>
      <c r="E186" s="243"/>
      <c r="F186" s="244"/>
      <c r="G186" s="81"/>
    </row>
    <row r="187" spans="1:7" s="2" customFormat="1" ht="21" customHeight="1" x14ac:dyDescent="0.25">
      <c r="A187" s="201"/>
      <c r="B187" s="197"/>
      <c r="C187" s="194"/>
      <c r="D187" s="26" t="s">
        <v>293</v>
      </c>
      <c r="E187" s="32">
        <v>30.2</v>
      </c>
      <c r="F187" s="3">
        <v>0</v>
      </c>
      <c r="G187" s="3">
        <v>0</v>
      </c>
    </row>
    <row r="188" spans="1:7" s="2" customFormat="1" ht="15" customHeight="1" x14ac:dyDescent="0.25">
      <c r="A188" s="201"/>
      <c r="B188" s="198"/>
      <c r="C188" s="195"/>
      <c r="D188" s="37" t="s">
        <v>298</v>
      </c>
      <c r="E188" s="3">
        <v>0</v>
      </c>
      <c r="F188" s="3">
        <v>10</v>
      </c>
      <c r="G188" s="3">
        <v>0</v>
      </c>
    </row>
    <row r="189" spans="1:7" s="2" customFormat="1" ht="15" customHeight="1" x14ac:dyDescent="0.25">
      <c r="A189" s="201"/>
      <c r="B189" s="245" t="s">
        <v>98</v>
      </c>
      <c r="C189" s="246" t="s">
        <v>99</v>
      </c>
      <c r="D189" s="4">
        <f>E189+F189</f>
        <v>10</v>
      </c>
      <c r="E189" s="4">
        <f>E191</f>
        <v>0</v>
      </c>
      <c r="F189" s="4">
        <f>F191</f>
        <v>10</v>
      </c>
      <c r="G189" s="4">
        <f>G191</f>
        <v>0</v>
      </c>
    </row>
    <row r="190" spans="1:7" s="2" customFormat="1" ht="15" customHeight="1" x14ac:dyDescent="0.25">
      <c r="A190" s="201"/>
      <c r="B190" s="245"/>
      <c r="C190" s="246"/>
      <c r="D190" s="242" t="s">
        <v>17</v>
      </c>
      <c r="E190" s="243"/>
      <c r="F190" s="244"/>
      <c r="G190" s="81"/>
    </row>
    <row r="191" spans="1:7" s="2" customFormat="1" ht="15" customHeight="1" x14ac:dyDescent="0.25">
      <c r="A191" s="201"/>
      <c r="B191" s="245"/>
      <c r="C191" s="246"/>
      <c r="D191" s="37" t="s">
        <v>298</v>
      </c>
      <c r="E191" s="3">
        <v>0</v>
      </c>
      <c r="F191" s="3">
        <v>10</v>
      </c>
      <c r="G191" s="3">
        <v>0</v>
      </c>
    </row>
    <row r="192" spans="1:7" s="2" customFormat="1" ht="15" customHeight="1" x14ac:dyDescent="0.25">
      <c r="A192" s="201"/>
      <c r="B192" s="245" t="s">
        <v>100</v>
      </c>
      <c r="C192" s="246" t="s">
        <v>101</v>
      </c>
      <c r="D192" s="4">
        <f>E192+F192</f>
        <v>10</v>
      </c>
      <c r="E192" s="4">
        <f>E194</f>
        <v>0</v>
      </c>
      <c r="F192" s="4">
        <f>F194</f>
        <v>10</v>
      </c>
      <c r="G192" s="4">
        <f>G194</f>
        <v>0</v>
      </c>
    </row>
    <row r="193" spans="1:7" s="2" customFormat="1" ht="15" customHeight="1" x14ac:dyDescent="0.25">
      <c r="A193" s="201"/>
      <c r="B193" s="245"/>
      <c r="C193" s="246"/>
      <c r="D193" s="242" t="s">
        <v>17</v>
      </c>
      <c r="E193" s="243"/>
      <c r="F193" s="244"/>
      <c r="G193" s="81"/>
    </row>
    <row r="194" spans="1:7" s="2" customFormat="1" ht="15" customHeight="1" x14ac:dyDescent="0.25">
      <c r="A194" s="201"/>
      <c r="B194" s="245"/>
      <c r="C194" s="246"/>
      <c r="D194" s="37" t="s">
        <v>298</v>
      </c>
      <c r="E194" s="3">
        <v>0</v>
      </c>
      <c r="F194" s="3">
        <v>10</v>
      </c>
      <c r="G194" s="3">
        <v>0</v>
      </c>
    </row>
    <row r="195" spans="1:7" s="2" customFormat="1" ht="15" customHeight="1" x14ac:dyDescent="0.25">
      <c r="A195" s="201"/>
      <c r="B195" s="245" t="s">
        <v>102</v>
      </c>
      <c r="C195" s="246" t="s">
        <v>103</v>
      </c>
      <c r="D195" s="4">
        <f>E195+F195</f>
        <v>10</v>
      </c>
      <c r="E195" s="4">
        <f>E197</f>
        <v>0</v>
      </c>
      <c r="F195" s="4">
        <f>F197</f>
        <v>10</v>
      </c>
      <c r="G195" s="4">
        <f>G197</f>
        <v>0</v>
      </c>
    </row>
    <row r="196" spans="1:7" s="2" customFormat="1" ht="15" customHeight="1" x14ac:dyDescent="0.25">
      <c r="A196" s="201"/>
      <c r="B196" s="245"/>
      <c r="C196" s="246"/>
      <c r="D196" s="242" t="s">
        <v>17</v>
      </c>
      <c r="E196" s="243"/>
      <c r="F196" s="244"/>
      <c r="G196" s="81"/>
    </row>
    <row r="197" spans="1:7" s="2" customFormat="1" ht="15" customHeight="1" x14ac:dyDescent="0.25">
      <c r="A197" s="201"/>
      <c r="B197" s="245"/>
      <c r="C197" s="246"/>
      <c r="D197" s="37" t="s">
        <v>298</v>
      </c>
      <c r="E197" s="3">
        <v>0</v>
      </c>
      <c r="F197" s="3">
        <v>10</v>
      </c>
      <c r="G197" s="3">
        <v>0</v>
      </c>
    </row>
    <row r="198" spans="1:7" s="2" customFormat="1" ht="15" customHeight="1" x14ac:dyDescent="0.25">
      <c r="A198" s="201"/>
      <c r="B198" s="245" t="s">
        <v>104</v>
      </c>
      <c r="C198" s="246" t="s">
        <v>105</v>
      </c>
      <c r="D198" s="4">
        <f>E198+F198</f>
        <v>10</v>
      </c>
      <c r="E198" s="4">
        <f>E200</f>
        <v>0</v>
      </c>
      <c r="F198" s="4">
        <f>F200</f>
        <v>10</v>
      </c>
      <c r="G198" s="4">
        <f>G200</f>
        <v>0</v>
      </c>
    </row>
    <row r="199" spans="1:7" s="2" customFormat="1" ht="15" customHeight="1" x14ac:dyDescent="0.25">
      <c r="A199" s="201"/>
      <c r="B199" s="245"/>
      <c r="C199" s="246"/>
      <c r="D199" s="242" t="s">
        <v>17</v>
      </c>
      <c r="E199" s="243"/>
      <c r="F199" s="244"/>
      <c r="G199" s="81"/>
    </row>
    <row r="200" spans="1:7" s="2" customFormat="1" ht="15" customHeight="1" x14ac:dyDescent="0.25">
      <c r="A200" s="201"/>
      <c r="B200" s="245"/>
      <c r="C200" s="246"/>
      <c r="D200" s="37" t="s">
        <v>298</v>
      </c>
      <c r="E200" s="3">
        <v>0</v>
      </c>
      <c r="F200" s="3">
        <v>10</v>
      </c>
      <c r="G200" s="3">
        <v>0</v>
      </c>
    </row>
    <row r="201" spans="1:7" s="2" customFormat="1" ht="15" customHeight="1" x14ac:dyDescent="0.25">
      <c r="A201" s="201"/>
      <c r="B201" s="245" t="s">
        <v>108</v>
      </c>
      <c r="C201" s="246" t="s">
        <v>109</v>
      </c>
      <c r="D201" s="4">
        <f>E201+F201</f>
        <v>10</v>
      </c>
      <c r="E201" s="4">
        <f>E203</f>
        <v>0</v>
      </c>
      <c r="F201" s="4">
        <f>F203</f>
        <v>10</v>
      </c>
      <c r="G201" s="4">
        <f>G203</f>
        <v>0</v>
      </c>
    </row>
    <row r="202" spans="1:7" s="2" customFormat="1" ht="15" customHeight="1" x14ac:dyDescent="0.25">
      <c r="A202" s="201"/>
      <c r="B202" s="245"/>
      <c r="C202" s="246"/>
      <c r="D202" s="242" t="s">
        <v>17</v>
      </c>
      <c r="E202" s="243"/>
      <c r="F202" s="244"/>
      <c r="G202" s="81"/>
    </row>
    <row r="203" spans="1:7" s="2" customFormat="1" ht="15" customHeight="1" x14ac:dyDescent="0.25">
      <c r="A203" s="201"/>
      <c r="B203" s="245"/>
      <c r="C203" s="246"/>
      <c r="D203" s="37" t="s">
        <v>298</v>
      </c>
      <c r="E203" s="3">
        <v>0</v>
      </c>
      <c r="F203" s="3">
        <v>10</v>
      </c>
      <c r="G203" s="3">
        <v>0</v>
      </c>
    </row>
    <row r="204" spans="1:7" s="2" customFormat="1" ht="15" customHeight="1" x14ac:dyDescent="0.25">
      <c r="A204" s="201"/>
      <c r="B204" s="245" t="s">
        <v>112</v>
      </c>
      <c r="C204" s="246" t="s">
        <v>113</v>
      </c>
      <c r="D204" s="4">
        <f>E204+F204</f>
        <v>10</v>
      </c>
      <c r="E204" s="4">
        <f>E206</f>
        <v>0</v>
      </c>
      <c r="F204" s="4">
        <f>F206</f>
        <v>10</v>
      </c>
      <c r="G204" s="4">
        <f>G206</f>
        <v>0</v>
      </c>
    </row>
    <row r="205" spans="1:7" s="2" customFormat="1" ht="15" customHeight="1" x14ac:dyDescent="0.25">
      <c r="A205" s="201"/>
      <c r="B205" s="245"/>
      <c r="C205" s="246"/>
      <c r="D205" s="242" t="s">
        <v>17</v>
      </c>
      <c r="E205" s="243"/>
      <c r="F205" s="244"/>
      <c r="G205" s="81"/>
    </row>
    <row r="206" spans="1:7" s="2" customFormat="1" ht="15" customHeight="1" x14ac:dyDescent="0.25">
      <c r="A206" s="201"/>
      <c r="B206" s="245"/>
      <c r="C206" s="246"/>
      <c r="D206" s="37" t="s">
        <v>298</v>
      </c>
      <c r="E206" s="3">
        <v>0</v>
      </c>
      <c r="F206" s="3">
        <v>10</v>
      </c>
      <c r="G206" s="3">
        <v>0</v>
      </c>
    </row>
    <row r="207" spans="1:7" s="2" customFormat="1" ht="21" customHeight="1" x14ac:dyDescent="0.25">
      <c r="A207" s="201"/>
      <c r="B207" s="196" t="s">
        <v>35</v>
      </c>
      <c r="C207" s="193" t="s">
        <v>36</v>
      </c>
      <c r="D207" s="91">
        <f>E207+F207</f>
        <v>30.2</v>
      </c>
      <c r="E207" s="29">
        <f>E209</f>
        <v>30.2</v>
      </c>
      <c r="F207" s="29">
        <f>F209</f>
        <v>0</v>
      </c>
      <c r="G207" s="29">
        <f>G209</f>
        <v>0</v>
      </c>
    </row>
    <row r="208" spans="1:7" s="2" customFormat="1" ht="21" customHeight="1" x14ac:dyDescent="0.25">
      <c r="A208" s="201"/>
      <c r="B208" s="197"/>
      <c r="C208" s="194"/>
      <c r="D208" s="242" t="s">
        <v>17</v>
      </c>
      <c r="E208" s="243"/>
      <c r="F208" s="244"/>
      <c r="G208" s="81"/>
    </row>
    <row r="209" spans="1:7" s="2" customFormat="1" ht="18.75" customHeight="1" x14ac:dyDescent="0.25">
      <c r="A209" s="201"/>
      <c r="B209" s="198"/>
      <c r="C209" s="195"/>
      <c r="D209" s="26" t="s">
        <v>293</v>
      </c>
      <c r="E209" s="32">
        <v>30.2</v>
      </c>
      <c r="F209" s="3">
        <v>0</v>
      </c>
      <c r="G209" s="3">
        <v>0</v>
      </c>
    </row>
    <row r="210" spans="1:7" s="2" customFormat="1" ht="18.75" customHeight="1" x14ac:dyDescent="0.25">
      <c r="A210" s="201"/>
      <c r="B210" s="196" t="s">
        <v>114</v>
      </c>
      <c r="C210" s="193" t="s">
        <v>115</v>
      </c>
      <c r="D210" s="4">
        <f>E210+F210</f>
        <v>10</v>
      </c>
      <c r="E210" s="4">
        <f>E212</f>
        <v>0</v>
      </c>
      <c r="F210" s="4">
        <f>F212</f>
        <v>10</v>
      </c>
      <c r="G210" s="4">
        <f>G212</f>
        <v>0</v>
      </c>
    </row>
    <row r="211" spans="1:7" s="2" customFormat="1" ht="18.75" customHeight="1" x14ac:dyDescent="0.25">
      <c r="A211" s="201"/>
      <c r="B211" s="197"/>
      <c r="C211" s="194"/>
      <c r="D211" s="242" t="s">
        <v>17</v>
      </c>
      <c r="E211" s="243"/>
      <c r="F211" s="244"/>
      <c r="G211" s="81"/>
    </row>
    <row r="212" spans="1:7" s="2" customFormat="1" ht="18.75" customHeight="1" x14ac:dyDescent="0.25">
      <c r="A212" s="201"/>
      <c r="B212" s="198"/>
      <c r="C212" s="195"/>
      <c r="D212" s="37" t="s">
        <v>298</v>
      </c>
      <c r="E212" s="3">
        <v>0</v>
      </c>
      <c r="F212" s="3">
        <v>10</v>
      </c>
      <c r="G212" s="3">
        <v>0</v>
      </c>
    </row>
    <row r="213" spans="1:7" s="2" customFormat="1" ht="18.75" customHeight="1" x14ac:dyDescent="0.25">
      <c r="A213" s="201"/>
      <c r="B213" s="196" t="s">
        <v>116</v>
      </c>
      <c r="C213" s="193" t="s">
        <v>117</v>
      </c>
      <c r="D213" s="4">
        <f>E213+F213</f>
        <v>10</v>
      </c>
      <c r="E213" s="4">
        <f>E215</f>
        <v>0</v>
      </c>
      <c r="F213" s="4">
        <f>F215</f>
        <v>10</v>
      </c>
      <c r="G213" s="4">
        <f>G215</f>
        <v>0</v>
      </c>
    </row>
    <row r="214" spans="1:7" s="2" customFormat="1" ht="18.75" customHeight="1" x14ac:dyDescent="0.25">
      <c r="A214" s="201"/>
      <c r="B214" s="197"/>
      <c r="C214" s="194"/>
      <c r="D214" s="242" t="s">
        <v>17</v>
      </c>
      <c r="E214" s="243"/>
      <c r="F214" s="244"/>
      <c r="G214" s="81"/>
    </row>
    <row r="215" spans="1:7" s="2" customFormat="1" ht="18.75" customHeight="1" x14ac:dyDescent="0.25">
      <c r="A215" s="201"/>
      <c r="B215" s="198"/>
      <c r="C215" s="195"/>
      <c r="D215" s="37" t="s">
        <v>298</v>
      </c>
      <c r="E215" s="3">
        <v>0</v>
      </c>
      <c r="F215" s="3">
        <v>10</v>
      </c>
      <c r="G215" s="3">
        <v>0</v>
      </c>
    </row>
    <row r="216" spans="1:7" s="2" customFormat="1" ht="18.75" customHeight="1" x14ac:dyDescent="0.25">
      <c r="A216" s="201"/>
      <c r="B216" s="196" t="s">
        <v>118</v>
      </c>
      <c r="C216" s="193" t="s">
        <v>119</v>
      </c>
      <c r="D216" s="4">
        <f>E216+F216</f>
        <v>10</v>
      </c>
      <c r="E216" s="4">
        <f>E218</f>
        <v>0</v>
      </c>
      <c r="F216" s="4">
        <f>F218</f>
        <v>10</v>
      </c>
      <c r="G216" s="4">
        <f>G218</f>
        <v>0</v>
      </c>
    </row>
    <row r="217" spans="1:7" s="2" customFormat="1" ht="18.75" customHeight="1" x14ac:dyDescent="0.25">
      <c r="A217" s="201"/>
      <c r="B217" s="197"/>
      <c r="C217" s="194"/>
      <c r="D217" s="242" t="s">
        <v>17</v>
      </c>
      <c r="E217" s="243"/>
      <c r="F217" s="244"/>
      <c r="G217" s="81"/>
    </row>
    <row r="218" spans="1:7" s="2" customFormat="1" ht="18.75" customHeight="1" x14ac:dyDescent="0.25">
      <c r="A218" s="201"/>
      <c r="B218" s="198"/>
      <c r="C218" s="195"/>
      <c r="D218" s="37" t="s">
        <v>298</v>
      </c>
      <c r="E218" s="3">
        <v>0</v>
      </c>
      <c r="F218" s="3">
        <v>10</v>
      </c>
      <c r="G218" s="3">
        <v>0</v>
      </c>
    </row>
    <row r="219" spans="1:7" s="2" customFormat="1" ht="18.75" customHeight="1" x14ac:dyDescent="0.25">
      <c r="A219" s="201"/>
      <c r="B219" s="196" t="s">
        <v>120</v>
      </c>
      <c r="C219" s="193" t="s">
        <v>121</v>
      </c>
      <c r="D219" s="4">
        <f>E219+F219</f>
        <v>10</v>
      </c>
      <c r="E219" s="4">
        <f>E221</f>
        <v>0</v>
      </c>
      <c r="F219" s="4">
        <f>F221</f>
        <v>10</v>
      </c>
      <c r="G219" s="4">
        <f>G221</f>
        <v>0</v>
      </c>
    </row>
    <row r="220" spans="1:7" s="2" customFormat="1" ht="18.75" customHeight="1" x14ac:dyDescent="0.25">
      <c r="A220" s="201"/>
      <c r="B220" s="197"/>
      <c r="C220" s="194"/>
      <c r="D220" s="242" t="s">
        <v>17</v>
      </c>
      <c r="E220" s="243"/>
      <c r="F220" s="244"/>
      <c r="G220" s="81"/>
    </row>
    <row r="221" spans="1:7" s="2" customFormat="1" ht="18.75" customHeight="1" x14ac:dyDescent="0.25">
      <c r="A221" s="201"/>
      <c r="B221" s="198"/>
      <c r="C221" s="195"/>
      <c r="D221" s="37" t="s">
        <v>298</v>
      </c>
      <c r="E221" s="3">
        <v>0</v>
      </c>
      <c r="F221" s="3">
        <v>10</v>
      </c>
      <c r="G221" s="3">
        <v>0</v>
      </c>
    </row>
    <row r="222" spans="1:7" s="2" customFormat="1" ht="18.75" customHeight="1" x14ac:dyDescent="0.25">
      <c r="A222" s="201"/>
      <c r="B222" s="196" t="s">
        <v>122</v>
      </c>
      <c r="C222" s="193" t="s">
        <v>123</v>
      </c>
      <c r="D222" s="4">
        <f>E222+F222</f>
        <v>10</v>
      </c>
      <c r="E222" s="4">
        <f>E224</f>
        <v>0</v>
      </c>
      <c r="F222" s="4">
        <f>F224</f>
        <v>10</v>
      </c>
      <c r="G222" s="4">
        <f>G224</f>
        <v>0</v>
      </c>
    </row>
    <row r="223" spans="1:7" s="2" customFormat="1" ht="18.75" customHeight="1" x14ac:dyDescent="0.25">
      <c r="A223" s="201"/>
      <c r="B223" s="197"/>
      <c r="C223" s="194"/>
      <c r="D223" s="242" t="s">
        <v>17</v>
      </c>
      <c r="E223" s="243"/>
      <c r="F223" s="244"/>
      <c r="G223" s="81"/>
    </row>
    <row r="224" spans="1:7" s="2" customFormat="1" ht="18.75" customHeight="1" x14ac:dyDescent="0.25">
      <c r="A224" s="201"/>
      <c r="B224" s="198"/>
      <c r="C224" s="195"/>
      <c r="D224" s="37" t="s">
        <v>298</v>
      </c>
      <c r="E224" s="3">
        <v>0</v>
      </c>
      <c r="F224" s="3">
        <v>10</v>
      </c>
      <c r="G224" s="3">
        <v>0</v>
      </c>
    </row>
    <row r="225" spans="1:7" s="2" customFormat="1" ht="18.75" customHeight="1" x14ac:dyDescent="0.25">
      <c r="A225" s="201"/>
      <c r="B225" s="196" t="s">
        <v>126</v>
      </c>
      <c r="C225" s="193" t="s">
        <v>127</v>
      </c>
      <c r="D225" s="4">
        <f>E225+F225</f>
        <v>10</v>
      </c>
      <c r="E225" s="4">
        <f>E227</f>
        <v>0</v>
      </c>
      <c r="F225" s="4">
        <f>F227</f>
        <v>10</v>
      </c>
      <c r="G225" s="4">
        <f>G227</f>
        <v>0</v>
      </c>
    </row>
    <row r="226" spans="1:7" s="2" customFormat="1" ht="18.75" customHeight="1" x14ac:dyDescent="0.25">
      <c r="A226" s="201"/>
      <c r="B226" s="197"/>
      <c r="C226" s="194"/>
      <c r="D226" s="242" t="s">
        <v>17</v>
      </c>
      <c r="E226" s="243"/>
      <c r="F226" s="244"/>
      <c r="G226" s="81"/>
    </row>
    <row r="227" spans="1:7" s="2" customFormat="1" ht="18.75" customHeight="1" x14ac:dyDescent="0.25">
      <c r="A227" s="201"/>
      <c r="B227" s="198"/>
      <c r="C227" s="195"/>
      <c r="D227" s="37" t="s">
        <v>298</v>
      </c>
      <c r="E227" s="3">
        <v>0</v>
      </c>
      <c r="F227" s="3">
        <v>10</v>
      </c>
      <c r="G227" s="3">
        <v>0</v>
      </c>
    </row>
    <row r="228" spans="1:7" s="2" customFormat="1" ht="18.75" customHeight="1" x14ac:dyDescent="0.25">
      <c r="A228" s="201"/>
      <c r="B228" s="196" t="s">
        <v>128</v>
      </c>
      <c r="C228" s="193" t="s">
        <v>129</v>
      </c>
      <c r="D228" s="4">
        <f>E228+F228</f>
        <v>10</v>
      </c>
      <c r="E228" s="4">
        <f>E230</f>
        <v>0</v>
      </c>
      <c r="F228" s="4">
        <f>F230</f>
        <v>10</v>
      </c>
      <c r="G228" s="4">
        <f>G230</f>
        <v>0</v>
      </c>
    </row>
    <row r="229" spans="1:7" s="2" customFormat="1" ht="18.75" customHeight="1" x14ac:dyDescent="0.25">
      <c r="A229" s="201"/>
      <c r="B229" s="197"/>
      <c r="C229" s="194"/>
      <c r="D229" s="242" t="s">
        <v>17</v>
      </c>
      <c r="E229" s="243"/>
      <c r="F229" s="244"/>
      <c r="G229" s="81"/>
    </row>
    <row r="230" spans="1:7" s="2" customFormat="1" ht="18.75" customHeight="1" x14ac:dyDescent="0.25">
      <c r="A230" s="201"/>
      <c r="B230" s="198"/>
      <c r="C230" s="195"/>
      <c r="D230" s="37" t="s">
        <v>298</v>
      </c>
      <c r="E230" s="3">
        <v>0</v>
      </c>
      <c r="F230" s="3">
        <v>10</v>
      </c>
      <c r="G230" s="3">
        <v>0</v>
      </c>
    </row>
    <row r="231" spans="1:7" s="2" customFormat="1" ht="18.75" customHeight="1" x14ac:dyDescent="0.25">
      <c r="A231" s="201"/>
      <c r="B231" s="196" t="s">
        <v>130</v>
      </c>
      <c r="C231" s="193" t="s">
        <v>131</v>
      </c>
      <c r="D231" s="4">
        <f>E231+F231</f>
        <v>10</v>
      </c>
      <c r="E231" s="4">
        <f>E233</f>
        <v>0</v>
      </c>
      <c r="F231" s="4">
        <f>F233</f>
        <v>10</v>
      </c>
      <c r="G231" s="4">
        <f>G233</f>
        <v>0</v>
      </c>
    </row>
    <row r="232" spans="1:7" s="2" customFormat="1" ht="18.75" customHeight="1" x14ac:dyDescent="0.25">
      <c r="A232" s="201"/>
      <c r="B232" s="197"/>
      <c r="C232" s="194"/>
      <c r="D232" s="242" t="s">
        <v>17</v>
      </c>
      <c r="E232" s="243"/>
      <c r="F232" s="244"/>
      <c r="G232" s="81"/>
    </row>
    <row r="233" spans="1:7" s="2" customFormat="1" ht="18.75" customHeight="1" x14ac:dyDescent="0.25">
      <c r="A233" s="201"/>
      <c r="B233" s="198"/>
      <c r="C233" s="195"/>
      <c r="D233" s="37" t="s">
        <v>298</v>
      </c>
      <c r="E233" s="3">
        <v>0</v>
      </c>
      <c r="F233" s="3">
        <v>10</v>
      </c>
      <c r="G233" s="3">
        <v>0</v>
      </c>
    </row>
    <row r="234" spans="1:7" s="2" customFormat="1" ht="18.75" customHeight="1" x14ac:dyDescent="0.25">
      <c r="A234" s="201"/>
      <c r="B234" s="196" t="s">
        <v>132</v>
      </c>
      <c r="C234" s="193" t="s">
        <v>133</v>
      </c>
      <c r="D234" s="4">
        <f>E234+F234</f>
        <v>10</v>
      </c>
      <c r="E234" s="4">
        <f>E236</f>
        <v>0</v>
      </c>
      <c r="F234" s="4">
        <f>F236</f>
        <v>10</v>
      </c>
      <c r="G234" s="4">
        <f>G236</f>
        <v>0</v>
      </c>
    </row>
    <row r="235" spans="1:7" s="2" customFormat="1" ht="18.75" customHeight="1" x14ac:dyDescent="0.25">
      <c r="A235" s="201"/>
      <c r="B235" s="197"/>
      <c r="C235" s="194"/>
      <c r="D235" s="242" t="s">
        <v>17</v>
      </c>
      <c r="E235" s="243"/>
      <c r="F235" s="244"/>
      <c r="G235" s="81"/>
    </row>
    <row r="236" spans="1:7" s="2" customFormat="1" ht="18.75" customHeight="1" x14ac:dyDescent="0.25">
      <c r="A236" s="201"/>
      <c r="B236" s="198"/>
      <c r="C236" s="195"/>
      <c r="D236" s="37" t="s">
        <v>298</v>
      </c>
      <c r="E236" s="3">
        <v>0</v>
      </c>
      <c r="F236" s="3">
        <v>10</v>
      </c>
      <c r="G236" s="3">
        <v>0</v>
      </c>
    </row>
    <row r="237" spans="1:7" s="2" customFormat="1" ht="18.75" customHeight="1" x14ac:dyDescent="0.25">
      <c r="A237" s="201"/>
      <c r="B237" s="196" t="s">
        <v>136</v>
      </c>
      <c r="C237" s="193" t="s">
        <v>137</v>
      </c>
      <c r="D237" s="4">
        <f>E237+F237</f>
        <v>10</v>
      </c>
      <c r="E237" s="4">
        <f>E239</f>
        <v>0</v>
      </c>
      <c r="F237" s="4">
        <f>F239</f>
        <v>10</v>
      </c>
      <c r="G237" s="4">
        <f>G239</f>
        <v>0</v>
      </c>
    </row>
    <row r="238" spans="1:7" s="2" customFormat="1" ht="18.75" customHeight="1" x14ac:dyDescent="0.25">
      <c r="A238" s="201"/>
      <c r="B238" s="197"/>
      <c r="C238" s="194"/>
      <c r="D238" s="242" t="s">
        <v>17</v>
      </c>
      <c r="E238" s="243"/>
      <c r="F238" s="244"/>
      <c r="G238" s="81"/>
    </row>
    <row r="239" spans="1:7" s="2" customFormat="1" ht="18.75" customHeight="1" x14ac:dyDescent="0.25">
      <c r="A239" s="201"/>
      <c r="B239" s="198"/>
      <c r="C239" s="195"/>
      <c r="D239" s="37" t="s">
        <v>298</v>
      </c>
      <c r="E239" s="3">
        <v>0</v>
      </c>
      <c r="F239" s="3">
        <v>10</v>
      </c>
      <c r="G239" s="3">
        <v>0</v>
      </c>
    </row>
    <row r="240" spans="1:7" s="2" customFormat="1" ht="18.75" customHeight="1" x14ac:dyDescent="0.25">
      <c r="A240" s="201"/>
      <c r="B240" s="196" t="s">
        <v>138</v>
      </c>
      <c r="C240" s="193" t="s">
        <v>139</v>
      </c>
      <c r="D240" s="4">
        <f>E240+F240</f>
        <v>10</v>
      </c>
      <c r="E240" s="4">
        <f>E242</f>
        <v>0</v>
      </c>
      <c r="F240" s="4">
        <f>F242</f>
        <v>10</v>
      </c>
      <c r="G240" s="4">
        <f>G242</f>
        <v>0</v>
      </c>
    </row>
    <row r="241" spans="1:7" s="2" customFormat="1" ht="18.75" customHeight="1" x14ac:dyDescent="0.25">
      <c r="A241" s="201"/>
      <c r="B241" s="197"/>
      <c r="C241" s="194"/>
      <c r="D241" s="242" t="s">
        <v>17</v>
      </c>
      <c r="E241" s="243"/>
      <c r="F241" s="244"/>
      <c r="G241" s="81"/>
    </row>
    <row r="242" spans="1:7" s="2" customFormat="1" ht="18.75" customHeight="1" x14ac:dyDescent="0.25">
      <c r="A242" s="201"/>
      <c r="B242" s="198"/>
      <c r="C242" s="195"/>
      <c r="D242" s="37" t="s">
        <v>298</v>
      </c>
      <c r="E242" s="3">
        <v>0</v>
      </c>
      <c r="F242" s="3">
        <v>10</v>
      </c>
      <c r="G242" s="3">
        <v>0</v>
      </c>
    </row>
    <row r="243" spans="1:7" s="2" customFormat="1" ht="18.75" customHeight="1" x14ac:dyDescent="0.25">
      <c r="A243" s="201"/>
      <c r="B243" s="196" t="s">
        <v>140</v>
      </c>
      <c r="C243" s="193" t="s">
        <v>141</v>
      </c>
      <c r="D243" s="4">
        <f>E243+F243</f>
        <v>10</v>
      </c>
      <c r="E243" s="4">
        <f>E245</f>
        <v>0</v>
      </c>
      <c r="F243" s="4">
        <f>F245</f>
        <v>10</v>
      </c>
      <c r="G243" s="4">
        <f>G245</f>
        <v>0</v>
      </c>
    </row>
    <row r="244" spans="1:7" s="2" customFormat="1" ht="18.75" customHeight="1" x14ac:dyDescent="0.25">
      <c r="A244" s="201"/>
      <c r="B244" s="197"/>
      <c r="C244" s="194"/>
      <c r="D244" s="242" t="s">
        <v>17</v>
      </c>
      <c r="E244" s="243"/>
      <c r="F244" s="244"/>
      <c r="G244" s="81"/>
    </row>
    <row r="245" spans="1:7" s="2" customFormat="1" ht="18.75" customHeight="1" x14ac:dyDescent="0.25">
      <c r="A245" s="201"/>
      <c r="B245" s="198"/>
      <c r="C245" s="195"/>
      <c r="D245" s="37" t="s">
        <v>298</v>
      </c>
      <c r="E245" s="3">
        <v>0</v>
      </c>
      <c r="F245" s="3">
        <v>10</v>
      </c>
      <c r="G245" s="3">
        <v>0</v>
      </c>
    </row>
    <row r="246" spans="1:7" s="2" customFormat="1" ht="18.75" customHeight="1" x14ac:dyDescent="0.25">
      <c r="A246" s="201"/>
      <c r="B246" s="196" t="s">
        <v>142</v>
      </c>
      <c r="C246" s="193" t="s">
        <v>143</v>
      </c>
      <c r="D246" s="4">
        <f>E246+F246</f>
        <v>10</v>
      </c>
      <c r="E246" s="4">
        <f>E248</f>
        <v>0</v>
      </c>
      <c r="F246" s="4">
        <f>F248</f>
        <v>10</v>
      </c>
      <c r="G246" s="4">
        <f>G248</f>
        <v>0</v>
      </c>
    </row>
    <row r="247" spans="1:7" s="2" customFormat="1" ht="18.75" customHeight="1" x14ac:dyDescent="0.25">
      <c r="A247" s="201"/>
      <c r="B247" s="197"/>
      <c r="C247" s="194"/>
      <c r="D247" s="242" t="s">
        <v>17</v>
      </c>
      <c r="E247" s="243"/>
      <c r="F247" s="244"/>
      <c r="G247" s="81"/>
    </row>
    <row r="248" spans="1:7" s="2" customFormat="1" ht="18.75" customHeight="1" x14ac:dyDescent="0.25">
      <c r="A248" s="201"/>
      <c r="B248" s="198"/>
      <c r="C248" s="195"/>
      <c r="D248" s="37" t="s">
        <v>298</v>
      </c>
      <c r="E248" s="3">
        <v>0</v>
      </c>
      <c r="F248" s="3">
        <v>10</v>
      </c>
      <c r="G248" s="3">
        <v>0</v>
      </c>
    </row>
    <row r="249" spans="1:7" s="2" customFormat="1" ht="18.75" customHeight="1" x14ac:dyDescent="0.25">
      <c r="A249" s="201"/>
      <c r="B249" s="196" t="s">
        <v>144</v>
      </c>
      <c r="C249" s="193" t="s">
        <v>145</v>
      </c>
      <c r="D249" s="4">
        <f>E249+F249</f>
        <v>10</v>
      </c>
      <c r="E249" s="4">
        <f>E251</f>
        <v>0</v>
      </c>
      <c r="F249" s="4">
        <f>F251</f>
        <v>10</v>
      </c>
      <c r="G249" s="4">
        <f>G251</f>
        <v>0</v>
      </c>
    </row>
    <row r="250" spans="1:7" s="2" customFormat="1" ht="18.75" customHeight="1" x14ac:dyDescent="0.25">
      <c r="A250" s="201"/>
      <c r="B250" s="197"/>
      <c r="C250" s="194"/>
      <c r="D250" s="242" t="s">
        <v>17</v>
      </c>
      <c r="E250" s="243"/>
      <c r="F250" s="244"/>
      <c r="G250" s="81"/>
    </row>
    <row r="251" spans="1:7" s="2" customFormat="1" ht="18.75" customHeight="1" x14ac:dyDescent="0.25">
      <c r="A251" s="201"/>
      <c r="B251" s="198"/>
      <c r="C251" s="195"/>
      <c r="D251" s="37" t="s">
        <v>298</v>
      </c>
      <c r="E251" s="3">
        <v>0</v>
      </c>
      <c r="F251" s="3">
        <v>10</v>
      </c>
      <c r="G251" s="3">
        <v>0</v>
      </c>
    </row>
    <row r="252" spans="1:7" s="2" customFormat="1" ht="18.75" customHeight="1" x14ac:dyDescent="0.25">
      <c r="A252" s="201"/>
      <c r="B252" s="196" t="s">
        <v>146</v>
      </c>
      <c r="C252" s="193" t="s">
        <v>147</v>
      </c>
      <c r="D252" s="4">
        <f>E252+F252</f>
        <v>10</v>
      </c>
      <c r="E252" s="4">
        <f>E254</f>
        <v>0</v>
      </c>
      <c r="F252" s="4">
        <f>F254</f>
        <v>10</v>
      </c>
      <c r="G252" s="4">
        <f>G254</f>
        <v>0</v>
      </c>
    </row>
    <row r="253" spans="1:7" s="2" customFormat="1" ht="18.75" customHeight="1" x14ac:dyDescent="0.25">
      <c r="A253" s="201"/>
      <c r="B253" s="197"/>
      <c r="C253" s="194"/>
      <c r="D253" s="242" t="s">
        <v>17</v>
      </c>
      <c r="E253" s="243"/>
      <c r="F253" s="244"/>
      <c r="G253" s="81"/>
    </row>
    <row r="254" spans="1:7" s="2" customFormat="1" ht="18.75" customHeight="1" x14ac:dyDescent="0.25">
      <c r="A254" s="202"/>
      <c r="B254" s="198"/>
      <c r="C254" s="195"/>
      <c r="D254" s="37" t="s">
        <v>298</v>
      </c>
      <c r="E254" s="3">
        <v>0</v>
      </c>
      <c r="F254" s="3">
        <v>10</v>
      </c>
      <c r="G254" s="3">
        <v>0</v>
      </c>
    </row>
    <row r="255" spans="1:7" s="2" customFormat="1" ht="19.5" customHeight="1" x14ac:dyDescent="0.25">
      <c r="A255" s="92" t="s">
        <v>273</v>
      </c>
      <c r="B255" s="15"/>
      <c r="C255" s="20"/>
      <c r="D255" s="91">
        <f>D141+D144+D147+D150+D153+D156+D164+D167+D170+D173+D176+D179+D182+D185+D189+D192+D195+D198+D201+D204+D207+D210+D213+D216+D219+D222+D225+D228+D231+D234+D237+D240+D243+D246+D249+D252</f>
        <v>621.59999999999991</v>
      </c>
      <c r="E255" s="91">
        <f>E141+E144+E147+E150+E153+E156+E164+E167+E170+E173+E176+E179+E182+E185+E189+E192+E195+E198+E201+E204+E207+E210+E213+E216+E219+E222+E225+E228+E231+E234+E237+E240+E243+E246+E249+E252</f>
        <v>271.59999999999997</v>
      </c>
      <c r="F255" s="91">
        <f>F141+F144+F147+F150+F153+F156+F164+F167+F170+F173+F176+F179+F182+F185+F189+F192+F195+F198+F201+F204+F207+F210+F213+F216+F219+F222+F225+F228+F231+F234+F237+F240+F243+F246+F249+F252</f>
        <v>350</v>
      </c>
      <c r="G255" s="91">
        <f>G141+G144+G147+G150+G153+G156+G164+G167+G170+G173+G176+G179+G182+G185+G189+G192+G195+G198+G201+G204+G207+G210+G213+G216+G219+G222+G225+G228+G231+G234+G237+G240+G243+G246+G249+G252</f>
        <v>0</v>
      </c>
    </row>
    <row r="256" spans="1:7" s="2" customFormat="1" ht="18.75" customHeight="1" x14ac:dyDescent="0.25">
      <c r="A256" s="201" t="s">
        <v>8</v>
      </c>
      <c r="B256" s="261" t="s">
        <v>15</v>
      </c>
      <c r="C256" s="96" t="s">
        <v>16</v>
      </c>
      <c r="D256" s="98">
        <f>SUM(D258)</f>
        <v>800</v>
      </c>
      <c r="E256" s="99">
        <f>SUM(E258)</f>
        <v>0</v>
      </c>
      <c r="F256" s="99">
        <f>SUM(F258)</f>
        <v>800</v>
      </c>
      <c r="G256" s="99">
        <f>SUM(G258)</f>
        <v>0</v>
      </c>
    </row>
    <row r="257" spans="1:7" s="2" customFormat="1" ht="15.75" x14ac:dyDescent="0.25">
      <c r="A257" s="201"/>
      <c r="B257" s="199"/>
      <c r="C257" s="73"/>
      <c r="D257" s="185" t="s">
        <v>17</v>
      </c>
      <c r="E257" s="186"/>
      <c r="F257" s="187"/>
      <c r="G257" s="81"/>
    </row>
    <row r="258" spans="1:7" s="2" customFormat="1" ht="48.75" customHeight="1" x14ac:dyDescent="0.25">
      <c r="A258" s="201"/>
      <c r="B258" s="199"/>
      <c r="C258" s="97" t="s">
        <v>299</v>
      </c>
      <c r="D258" s="100">
        <f>SUM(E258:G258)</f>
        <v>800</v>
      </c>
      <c r="E258" s="75">
        <v>0</v>
      </c>
      <c r="F258" s="83">
        <v>800</v>
      </c>
      <c r="G258" s="75">
        <v>0</v>
      </c>
    </row>
    <row r="259" spans="1:7" s="2" customFormat="1" ht="20.25" customHeight="1" x14ac:dyDescent="0.25">
      <c r="A259" s="201"/>
      <c r="B259" s="188" t="s">
        <v>80</v>
      </c>
      <c r="C259" s="96" t="s">
        <v>81</v>
      </c>
      <c r="D259" s="98">
        <f>SUM(D261:D262)</f>
        <v>1120</v>
      </c>
      <c r="E259" s="98">
        <f>SUM(E261:E262)</f>
        <v>0</v>
      </c>
      <c r="F259" s="98">
        <f>SUM(F261:F262)</f>
        <v>720</v>
      </c>
      <c r="G259" s="98">
        <f>SUM(G261:G262)</f>
        <v>400</v>
      </c>
    </row>
    <row r="260" spans="1:7" s="2" customFormat="1" ht="15.75" customHeight="1" x14ac:dyDescent="0.25">
      <c r="A260" s="201"/>
      <c r="B260" s="189"/>
      <c r="C260" s="26"/>
      <c r="D260" s="185" t="s">
        <v>17</v>
      </c>
      <c r="E260" s="186"/>
      <c r="F260" s="187"/>
      <c r="G260" s="81"/>
    </row>
    <row r="261" spans="1:7" s="2" customFormat="1" ht="34.5" customHeight="1" x14ac:dyDescent="0.25">
      <c r="A261" s="201"/>
      <c r="B261" s="189"/>
      <c r="C261" s="96" t="s">
        <v>300</v>
      </c>
      <c r="D261" s="100">
        <f>SUM(E261:G261)</f>
        <v>720</v>
      </c>
      <c r="E261" s="75">
        <v>0</v>
      </c>
      <c r="F261" s="32">
        <v>720</v>
      </c>
      <c r="G261" s="75">
        <v>0</v>
      </c>
    </row>
    <row r="262" spans="1:7" s="2" customFormat="1" ht="34.5" customHeight="1" x14ac:dyDescent="0.25">
      <c r="A262" s="201"/>
      <c r="B262" s="261"/>
      <c r="C262" s="96" t="s">
        <v>512</v>
      </c>
      <c r="D262" s="100">
        <f>SUM(E262:G262)</f>
        <v>400</v>
      </c>
      <c r="E262" s="102">
        <v>0</v>
      </c>
      <c r="F262" s="107">
        <v>0</v>
      </c>
      <c r="G262" s="107">
        <v>400</v>
      </c>
    </row>
    <row r="263" spans="1:7" s="2" customFormat="1" ht="18.75" customHeight="1" x14ac:dyDescent="0.25">
      <c r="A263" s="201"/>
      <c r="B263" s="188" t="s">
        <v>22</v>
      </c>
      <c r="C263" s="96" t="s">
        <v>23</v>
      </c>
      <c r="D263" s="98">
        <f>SUM(D265:D266)</f>
        <v>1700</v>
      </c>
      <c r="E263" s="99">
        <f>SUM(E265:E266)</f>
        <v>0</v>
      </c>
      <c r="F263" s="99">
        <f>SUM(F265:F266)</f>
        <v>1700</v>
      </c>
      <c r="G263" s="99">
        <f>SUM(G265:G266)</f>
        <v>0</v>
      </c>
    </row>
    <row r="264" spans="1:7" s="2" customFormat="1" ht="15.75" customHeight="1" x14ac:dyDescent="0.25">
      <c r="A264" s="201"/>
      <c r="B264" s="189"/>
      <c r="C264" s="73"/>
      <c r="D264" s="185" t="s">
        <v>17</v>
      </c>
      <c r="E264" s="186"/>
      <c r="F264" s="187"/>
      <c r="G264" s="81"/>
    </row>
    <row r="265" spans="1:7" s="2" customFormat="1" ht="48.75" customHeight="1" x14ac:dyDescent="0.25">
      <c r="A265" s="201"/>
      <c r="B265" s="189"/>
      <c r="C265" s="97" t="s">
        <v>299</v>
      </c>
      <c r="D265" s="100">
        <f>SUM(E265:F265)</f>
        <v>800</v>
      </c>
      <c r="E265" s="75">
        <v>0</v>
      </c>
      <c r="F265" s="32">
        <v>800</v>
      </c>
      <c r="G265" s="75">
        <v>0</v>
      </c>
    </row>
    <row r="266" spans="1:7" s="2" customFormat="1" ht="30" customHeight="1" x14ac:dyDescent="0.25">
      <c r="A266" s="201"/>
      <c r="B266" s="261"/>
      <c r="C266" s="101" t="s">
        <v>301</v>
      </c>
      <c r="D266" s="100">
        <f>SUM(E266:F266)</f>
        <v>900</v>
      </c>
      <c r="E266" s="102">
        <v>0</v>
      </c>
      <c r="F266" s="32">
        <v>900</v>
      </c>
      <c r="G266" s="102">
        <v>0</v>
      </c>
    </row>
    <row r="267" spans="1:7" s="2" customFormat="1" ht="17.25" customHeight="1" x14ac:dyDescent="0.25">
      <c r="A267" s="201"/>
      <c r="B267" s="199" t="s">
        <v>25</v>
      </c>
      <c r="C267" s="96" t="s">
        <v>26</v>
      </c>
      <c r="D267" s="98">
        <f>D269</f>
        <v>1240.2</v>
      </c>
      <c r="E267" s="98">
        <f>E269</f>
        <v>1240.2</v>
      </c>
      <c r="F267" s="98">
        <f>F269</f>
        <v>0</v>
      </c>
      <c r="G267" s="98">
        <f>G269</f>
        <v>0</v>
      </c>
    </row>
    <row r="268" spans="1:7" s="2" customFormat="1" ht="16.5" customHeight="1" x14ac:dyDescent="0.25">
      <c r="A268" s="201"/>
      <c r="B268" s="199"/>
      <c r="C268" s="73"/>
      <c r="D268" s="185" t="s">
        <v>17</v>
      </c>
      <c r="E268" s="186"/>
      <c r="F268" s="187"/>
      <c r="G268" s="81"/>
    </row>
    <row r="269" spans="1:7" s="2" customFormat="1" ht="47.25" customHeight="1" x14ac:dyDescent="0.25">
      <c r="A269" s="201"/>
      <c r="B269" s="199"/>
      <c r="C269" s="72" t="s">
        <v>316</v>
      </c>
      <c r="D269" s="105">
        <f>E269+F269</f>
        <v>1240.2</v>
      </c>
      <c r="E269" s="105">
        <v>1240.2</v>
      </c>
      <c r="F269" s="107">
        <v>0</v>
      </c>
      <c r="G269" s="107">
        <v>0</v>
      </c>
    </row>
    <row r="270" spans="1:7" s="2" customFormat="1" ht="21" customHeight="1" x14ac:dyDescent="0.25">
      <c r="A270" s="201"/>
      <c r="B270" s="199" t="s">
        <v>82</v>
      </c>
      <c r="C270" s="96" t="s">
        <v>83</v>
      </c>
      <c r="D270" s="98">
        <f>SUM(D272)</f>
        <v>445</v>
      </c>
      <c r="E270" s="99">
        <f>SUM(E272)</f>
        <v>0</v>
      </c>
      <c r="F270" s="99">
        <f>SUM(F272)</f>
        <v>445</v>
      </c>
      <c r="G270" s="99">
        <f>SUM(G272)</f>
        <v>0</v>
      </c>
    </row>
    <row r="271" spans="1:7" s="2" customFormat="1" ht="15.75" x14ac:dyDescent="0.25">
      <c r="A271" s="201"/>
      <c r="B271" s="199"/>
      <c r="C271" s="73"/>
      <c r="D271" s="185" t="s">
        <v>17</v>
      </c>
      <c r="E271" s="186"/>
      <c r="F271" s="187"/>
      <c r="G271" s="81"/>
    </row>
    <row r="272" spans="1:7" s="2" customFormat="1" ht="34.5" customHeight="1" x14ac:dyDescent="0.25">
      <c r="A272" s="201"/>
      <c r="B272" s="199"/>
      <c r="C272" s="72" t="s">
        <v>302</v>
      </c>
      <c r="D272" s="100">
        <f>SUM(E272:F272)</f>
        <v>445</v>
      </c>
      <c r="E272" s="75">
        <v>0</v>
      </c>
      <c r="F272" s="32">
        <v>445</v>
      </c>
      <c r="G272" s="75">
        <v>0</v>
      </c>
    </row>
    <row r="273" spans="1:7" s="2" customFormat="1" ht="21.75" customHeight="1" x14ac:dyDescent="0.25">
      <c r="A273" s="201"/>
      <c r="B273" s="188" t="s">
        <v>84</v>
      </c>
      <c r="C273" s="96" t="s">
        <v>85</v>
      </c>
      <c r="D273" s="98">
        <f>SUM(D275:D276)</f>
        <v>1750</v>
      </c>
      <c r="E273" s="98">
        <f>SUM(E275:E276)</f>
        <v>0</v>
      </c>
      <c r="F273" s="98">
        <f>SUM(F275:F276)</f>
        <v>1750</v>
      </c>
      <c r="G273" s="98">
        <f>SUM(G275:G276)</f>
        <v>0</v>
      </c>
    </row>
    <row r="274" spans="1:7" s="2" customFormat="1" ht="15.75" x14ac:dyDescent="0.25">
      <c r="A274" s="201"/>
      <c r="B274" s="189"/>
      <c r="C274" s="93"/>
      <c r="D274" s="185" t="s">
        <v>17</v>
      </c>
      <c r="E274" s="186"/>
      <c r="F274" s="187"/>
      <c r="G274" s="81"/>
    </row>
    <row r="275" spans="1:7" s="2" customFormat="1" ht="33.75" customHeight="1" x14ac:dyDescent="0.25">
      <c r="A275" s="201"/>
      <c r="B275" s="189"/>
      <c r="C275" s="103" t="s">
        <v>303</v>
      </c>
      <c r="D275" s="100">
        <f>SUM(E275:F275)</f>
        <v>300</v>
      </c>
      <c r="E275" s="75">
        <v>0</v>
      </c>
      <c r="F275" s="32">
        <v>300</v>
      </c>
      <c r="G275" s="75">
        <v>0</v>
      </c>
    </row>
    <row r="276" spans="1:7" s="2" customFormat="1" ht="46.5" customHeight="1" x14ac:dyDescent="0.25">
      <c r="A276" s="201"/>
      <c r="B276" s="261"/>
      <c r="C276" s="104" t="s">
        <v>304</v>
      </c>
      <c r="D276" s="100">
        <f>SUM(E276:F276)</f>
        <v>1450</v>
      </c>
      <c r="E276" s="102">
        <v>0</v>
      </c>
      <c r="F276" s="32">
        <v>1450</v>
      </c>
      <c r="G276" s="102">
        <v>0</v>
      </c>
    </row>
    <row r="277" spans="1:7" s="2" customFormat="1" ht="18.75" customHeight="1" x14ac:dyDescent="0.25">
      <c r="A277" s="201"/>
      <c r="B277" s="199" t="s">
        <v>90</v>
      </c>
      <c r="C277" s="96" t="s">
        <v>91</v>
      </c>
      <c r="D277" s="98">
        <f>SUM(D279)</f>
        <v>900</v>
      </c>
      <c r="E277" s="99">
        <f>SUM(E279)</f>
        <v>0</v>
      </c>
      <c r="F277" s="99">
        <f>SUM(F279)</f>
        <v>900</v>
      </c>
      <c r="G277" s="99">
        <f>SUM(G279)</f>
        <v>0</v>
      </c>
    </row>
    <row r="278" spans="1:7" s="2" customFormat="1" ht="15.75" x14ac:dyDescent="0.25">
      <c r="A278" s="201"/>
      <c r="B278" s="199"/>
      <c r="C278" s="73"/>
      <c r="D278" s="185" t="s">
        <v>17</v>
      </c>
      <c r="E278" s="186"/>
      <c r="F278" s="187"/>
      <c r="G278" s="81"/>
    </row>
    <row r="279" spans="1:7" s="2" customFormat="1" ht="51.75" customHeight="1" x14ac:dyDescent="0.25">
      <c r="A279" s="201"/>
      <c r="B279" s="199"/>
      <c r="C279" s="72" t="s">
        <v>305</v>
      </c>
      <c r="D279" s="100">
        <f>SUM(E279:F279)</f>
        <v>900</v>
      </c>
      <c r="E279" s="75">
        <v>0</v>
      </c>
      <c r="F279" s="32">
        <v>900</v>
      </c>
      <c r="G279" s="102">
        <v>0</v>
      </c>
    </row>
    <row r="280" spans="1:7" s="2" customFormat="1" ht="19.5" customHeight="1" x14ac:dyDescent="0.25">
      <c r="A280" s="201"/>
      <c r="B280" s="199" t="s">
        <v>29</v>
      </c>
      <c r="C280" s="96" t="s">
        <v>30</v>
      </c>
      <c r="D280" s="98">
        <f>SUM(D282)</f>
        <v>1090</v>
      </c>
      <c r="E280" s="99">
        <f>SUM(E282)</f>
        <v>0</v>
      </c>
      <c r="F280" s="99">
        <f>SUM(F282)</f>
        <v>1090</v>
      </c>
      <c r="G280" s="99">
        <f>SUM(G282)</f>
        <v>0</v>
      </c>
    </row>
    <row r="281" spans="1:7" s="2" customFormat="1" ht="19.5" customHeight="1" x14ac:dyDescent="0.25">
      <c r="A281" s="201"/>
      <c r="B281" s="199"/>
      <c r="C281" s="73"/>
      <c r="D281" s="185" t="s">
        <v>17</v>
      </c>
      <c r="E281" s="186"/>
      <c r="F281" s="187"/>
      <c r="G281" s="81"/>
    </row>
    <row r="282" spans="1:7" s="2" customFormat="1" ht="36.75" customHeight="1" x14ac:dyDescent="0.25">
      <c r="A282" s="201"/>
      <c r="B282" s="199"/>
      <c r="C282" s="72" t="s">
        <v>306</v>
      </c>
      <c r="D282" s="100">
        <f>SUM(E282:F282)</f>
        <v>1090</v>
      </c>
      <c r="E282" s="75">
        <v>0</v>
      </c>
      <c r="F282" s="32">
        <v>1090</v>
      </c>
      <c r="G282" s="75">
        <v>0</v>
      </c>
    </row>
    <row r="283" spans="1:7" s="2" customFormat="1" ht="18" customHeight="1" x14ac:dyDescent="0.25">
      <c r="A283" s="201"/>
      <c r="B283" s="199" t="s">
        <v>32</v>
      </c>
      <c r="C283" s="96" t="s">
        <v>33</v>
      </c>
      <c r="D283" s="98">
        <f>SUM(D285)</f>
        <v>260</v>
      </c>
      <c r="E283" s="99">
        <f>SUM(E285)</f>
        <v>0</v>
      </c>
      <c r="F283" s="99">
        <f>SUM(F285)</f>
        <v>260</v>
      </c>
      <c r="G283" s="99">
        <f>SUM(G285)</f>
        <v>0</v>
      </c>
    </row>
    <row r="284" spans="1:7" s="2" customFormat="1" ht="18" customHeight="1" x14ac:dyDescent="0.25">
      <c r="A284" s="201"/>
      <c r="B284" s="199"/>
      <c r="C284" s="73"/>
      <c r="D284" s="185" t="s">
        <v>17</v>
      </c>
      <c r="E284" s="186"/>
      <c r="F284" s="187"/>
      <c r="G284" s="81"/>
    </row>
    <row r="285" spans="1:7" s="2" customFormat="1" ht="33" customHeight="1" x14ac:dyDescent="0.25">
      <c r="A285" s="201"/>
      <c r="B285" s="199"/>
      <c r="C285" s="72" t="s">
        <v>307</v>
      </c>
      <c r="D285" s="100">
        <f>SUM(E285:F285)</f>
        <v>260</v>
      </c>
      <c r="E285" s="75">
        <v>0</v>
      </c>
      <c r="F285" s="32">
        <v>260</v>
      </c>
      <c r="G285" s="75">
        <v>0</v>
      </c>
    </row>
    <row r="286" spans="1:7" s="2" customFormat="1" ht="17.25" customHeight="1" x14ac:dyDescent="0.25">
      <c r="A286" s="201"/>
      <c r="B286" s="199" t="s">
        <v>102</v>
      </c>
      <c r="C286" s="96" t="s">
        <v>103</v>
      </c>
      <c r="D286" s="98">
        <f>SUM(D288)</f>
        <v>500</v>
      </c>
      <c r="E286" s="99">
        <f>SUM(E288)</f>
        <v>0</v>
      </c>
      <c r="F286" s="99">
        <f>SUM(F288)</f>
        <v>500</v>
      </c>
      <c r="G286" s="99">
        <f>SUM(G288)</f>
        <v>0</v>
      </c>
    </row>
    <row r="287" spans="1:7" s="2" customFormat="1" ht="16.5" customHeight="1" x14ac:dyDescent="0.25">
      <c r="A287" s="201"/>
      <c r="B287" s="199"/>
      <c r="C287" s="73"/>
      <c r="D287" s="185" t="s">
        <v>17</v>
      </c>
      <c r="E287" s="186"/>
      <c r="F287" s="187"/>
      <c r="G287" s="81"/>
    </row>
    <row r="288" spans="1:7" s="2" customFormat="1" ht="33" customHeight="1" x14ac:dyDescent="0.25">
      <c r="A288" s="201"/>
      <c r="B288" s="199"/>
      <c r="C288" s="72" t="s">
        <v>301</v>
      </c>
      <c r="D288" s="100">
        <f>SUM(E288:F288)</f>
        <v>500</v>
      </c>
      <c r="E288" s="75">
        <v>0</v>
      </c>
      <c r="F288" s="32">
        <v>500</v>
      </c>
      <c r="G288" s="75">
        <v>0</v>
      </c>
    </row>
    <row r="289" spans="1:7" s="2" customFormat="1" ht="14.25" customHeight="1" x14ac:dyDescent="0.25">
      <c r="A289" s="201"/>
      <c r="B289" s="199" t="s">
        <v>110</v>
      </c>
      <c r="C289" s="96" t="s">
        <v>111</v>
      </c>
      <c r="D289" s="98">
        <f>SUM(D291)</f>
        <v>600</v>
      </c>
      <c r="E289" s="99">
        <f>SUM(E291)</f>
        <v>0</v>
      </c>
      <c r="F289" s="99">
        <f>SUM(F291)</f>
        <v>600</v>
      </c>
      <c r="G289" s="99">
        <f>SUM(G291)</f>
        <v>0</v>
      </c>
    </row>
    <row r="290" spans="1:7" s="2" customFormat="1" ht="18" customHeight="1" x14ac:dyDescent="0.25">
      <c r="A290" s="201"/>
      <c r="B290" s="199"/>
      <c r="C290" s="73"/>
      <c r="D290" s="185" t="s">
        <v>17</v>
      </c>
      <c r="E290" s="186"/>
      <c r="F290" s="187"/>
      <c r="G290" s="81"/>
    </row>
    <row r="291" spans="1:7" s="2" customFormat="1" ht="33" customHeight="1" x14ac:dyDescent="0.25">
      <c r="A291" s="201"/>
      <c r="B291" s="199"/>
      <c r="C291" s="72" t="s">
        <v>308</v>
      </c>
      <c r="D291" s="100">
        <f>SUM(E291:F291)</f>
        <v>600</v>
      </c>
      <c r="E291" s="75">
        <v>0</v>
      </c>
      <c r="F291" s="32">
        <v>600</v>
      </c>
      <c r="G291" s="75">
        <v>0</v>
      </c>
    </row>
    <row r="292" spans="1:7" s="2" customFormat="1" ht="15.75" customHeight="1" x14ac:dyDescent="0.25">
      <c r="A292" s="201"/>
      <c r="B292" s="199" t="s">
        <v>112</v>
      </c>
      <c r="C292" s="96" t="s">
        <v>113</v>
      </c>
      <c r="D292" s="98">
        <f>SUM(D294)</f>
        <v>550</v>
      </c>
      <c r="E292" s="99">
        <f>SUM(E294)</f>
        <v>0</v>
      </c>
      <c r="F292" s="99">
        <f>SUM(F294)</f>
        <v>550</v>
      </c>
      <c r="G292" s="99">
        <f>SUM(G294)</f>
        <v>0</v>
      </c>
    </row>
    <row r="293" spans="1:7" s="2" customFormat="1" ht="20.25" customHeight="1" x14ac:dyDescent="0.25">
      <c r="A293" s="201"/>
      <c r="B293" s="199"/>
      <c r="C293" s="73"/>
      <c r="D293" s="185" t="s">
        <v>17</v>
      </c>
      <c r="E293" s="186"/>
      <c r="F293" s="187"/>
      <c r="G293" s="81"/>
    </row>
    <row r="294" spans="1:7" s="2" customFormat="1" ht="48" customHeight="1" x14ac:dyDescent="0.25">
      <c r="A294" s="201"/>
      <c r="B294" s="199"/>
      <c r="C294" s="72" t="s">
        <v>506</v>
      </c>
      <c r="D294" s="100">
        <f>SUM(E294:F294)</f>
        <v>550</v>
      </c>
      <c r="E294" s="75">
        <v>0</v>
      </c>
      <c r="F294" s="32">
        <v>550</v>
      </c>
      <c r="G294" s="75">
        <v>0</v>
      </c>
    </row>
    <row r="295" spans="1:7" s="2" customFormat="1" ht="21" customHeight="1" x14ac:dyDescent="0.25">
      <c r="A295" s="201"/>
      <c r="B295" s="199" t="s">
        <v>35</v>
      </c>
      <c r="C295" s="96" t="s">
        <v>36</v>
      </c>
      <c r="D295" s="98">
        <f>SUM(D297)</f>
        <v>1932.7</v>
      </c>
      <c r="E295" s="99">
        <f>SUM(E297)</f>
        <v>0</v>
      </c>
      <c r="F295" s="99">
        <f>SUM(F297)</f>
        <v>1932.7</v>
      </c>
      <c r="G295" s="99">
        <f>SUM(G297)</f>
        <v>0</v>
      </c>
    </row>
    <row r="296" spans="1:7" s="2" customFormat="1" ht="18" customHeight="1" x14ac:dyDescent="0.25">
      <c r="A296" s="201"/>
      <c r="B296" s="199"/>
      <c r="C296" s="73"/>
      <c r="D296" s="185" t="s">
        <v>17</v>
      </c>
      <c r="E296" s="186"/>
      <c r="F296" s="187"/>
      <c r="G296" s="81"/>
    </row>
    <row r="297" spans="1:7" s="2" customFormat="1" ht="21.75" customHeight="1" x14ac:dyDescent="0.25">
      <c r="A297" s="201"/>
      <c r="B297" s="199"/>
      <c r="C297" s="72" t="s">
        <v>309</v>
      </c>
      <c r="D297" s="100">
        <f>SUM(E297:F297)</f>
        <v>1932.7</v>
      </c>
      <c r="E297" s="75">
        <v>0</v>
      </c>
      <c r="F297" s="32">
        <v>1932.7</v>
      </c>
      <c r="G297" s="75">
        <v>0</v>
      </c>
    </row>
    <row r="298" spans="1:7" s="2" customFormat="1" ht="15.75" customHeight="1" x14ac:dyDescent="0.25">
      <c r="A298" s="201"/>
      <c r="B298" s="199" t="s">
        <v>37</v>
      </c>
      <c r="C298" s="96" t="s">
        <v>38</v>
      </c>
      <c r="D298" s="98">
        <f>SUM(D300:D301)</f>
        <v>510</v>
      </c>
      <c r="E298" s="98">
        <f>SUM(E300:E301)</f>
        <v>0</v>
      </c>
      <c r="F298" s="98">
        <f>SUM(F300:F301)</f>
        <v>510</v>
      </c>
      <c r="G298" s="98">
        <f>SUM(G300:G301)</f>
        <v>0</v>
      </c>
    </row>
    <row r="299" spans="1:7" s="2" customFormat="1" ht="15" customHeight="1" x14ac:dyDescent="0.25">
      <c r="A299" s="201"/>
      <c r="B299" s="199"/>
      <c r="C299" s="73"/>
      <c r="D299" s="185" t="s">
        <v>17</v>
      </c>
      <c r="E299" s="186"/>
      <c r="F299" s="187"/>
      <c r="G299" s="81"/>
    </row>
    <row r="300" spans="1:7" s="2" customFormat="1" ht="48" customHeight="1" x14ac:dyDescent="0.25">
      <c r="A300" s="201"/>
      <c r="B300" s="199"/>
      <c r="C300" s="73" t="s">
        <v>310</v>
      </c>
      <c r="D300" s="100">
        <f>SUM(E300:F300)</f>
        <v>200</v>
      </c>
      <c r="E300" s="75">
        <v>0</v>
      </c>
      <c r="F300" s="75">
        <v>200</v>
      </c>
      <c r="G300" s="75">
        <v>0</v>
      </c>
    </row>
    <row r="301" spans="1:7" s="2" customFormat="1" ht="18" customHeight="1" x14ac:dyDescent="0.25">
      <c r="A301" s="201"/>
      <c r="B301" s="199"/>
      <c r="C301" s="72" t="s">
        <v>311</v>
      </c>
      <c r="D301" s="100">
        <f>SUM(E301:F301)</f>
        <v>310</v>
      </c>
      <c r="E301" s="75">
        <v>0</v>
      </c>
      <c r="F301" s="32">
        <v>310</v>
      </c>
      <c r="G301" s="75">
        <v>0</v>
      </c>
    </row>
    <row r="302" spans="1:7" s="2" customFormat="1" ht="18.75" customHeight="1" x14ac:dyDescent="0.25">
      <c r="A302" s="201"/>
      <c r="B302" s="199" t="s">
        <v>144</v>
      </c>
      <c r="C302" s="96" t="s">
        <v>145</v>
      </c>
      <c r="D302" s="98">
        <f>SUM(D304:D304)</f>
        <v>500</v>
      </c>
      <c r="E302" s="98">
        <f>SUM(E304:E304)</f>
        <v>0</v>
      </c>
      <c r="F302" s="98">
        <f>SUM(F304:F304)</f>
        <v>500</v>
      </c>
      <c r="G302" s="98">
        <f>SUM(G304:G304)</f>
        <v>0</v>
      </c>
    </row>
    <row r="303" spans="1:7" s="2" customFormat="1" ht="14.25" customHeight="1" x14ac:dyDescent="0.25">
      <c r="A303" s="201"/>
      <c r="B303" s="199"/>
      <c r="C303" s="73"/>
      <c r="D303" s="185" t="s">
        <v>17</v>
      </c>
      <c r="E303" s="186"/>
      <c r="F303" s="187"/>
      <c r="G303" s="81"/>
    </row>
    <row r="304" spans="1:7" s="2" customFormat="1" ht="21" customHeight="1" x14ac:dyDescent="0.25">
      <c r="A304" s="201"/>
      <c r="B304" s="199"/>
      <c r="C304" s="72" t="s">
        <v>312</v>
      </c>
      <c r="D304" s="100">
        <f>SUM(E304:F304)</f>
        <v>500</v>
      </c>
      <c r="E304" s="75">
        <v>0</v>
      </c>
      <c r="F304" s="32">
        <v>500</v>
      </c>
      <c r="G304" s="75">
        <v>0</v>
      </c>
    </row>
    <row r="305" spans="1:7" s="2" customFormat="1" ht="31.5" x14ac:dyDescent="0.25">
      <c r="A305" s="22" t="s">
        <v>274</v>
      </c>
      <c r="B305" s="13"/>
      <c r="C305" s="21"/>
      <c r="D305" s="23">
        <f>D256+D259+D263+D267+D270+D273+D277+D280+D283+D286+D289+D292+D295+D298+D302</f>
        <v>13897.900000000001</v>
      </c>
      <c r="E305" s="23">
        <f>E256+E259+E263+E267+E270+E273+E277+E280+E283+E286+E289+E292+E295+E298+E302</f>
        <v>1240.2</v>
      </c>
      <c r="F305" s="23">
        <f>F256+F259+F263+F267+F270+F273+F277+F280+F283+F286+F289+F292+F295+F298+F302</f>
        <v>12257.7</v>
      </c>
      <c r="G305" s="23">
        <f>G256+G259+G263+G267+G270+G273+G277+G280+G283+G286+G289+G292+G295+G298+G302</f>
        <v>400</v>
      </c>
    </row>
    <row r="306" spans="1:7" s="2" customFormat="1" ht="18" customHeight="1" x14ac:dyDescent="0.25">
      <c r="A306" s="200" t="s">
        <v>24</v>
      </c>
      <c r="B306" s="246" t="s">
        <v>94</v>
      </c>
      <c r="C306" s="106" t="s">
        <v>95</v>
      </c>
      <c r="D306" s="11">
        <f>SUM(D308)</f>
        <v>1490</v>
      </c>
      <c r="E306" s="11">
        <f>SUM(E308)</f>
        <v>0</v>
      </c>
      <c r="F306" s="11">
        <f>SUM(F308)</f>
        <v>1490</v>
      </c>
      <c r="G306" s="11">
        <f>SUM(G308)</f>
        <v>0</v>
      </c>
    </row>
    <row r="307" spans="1:7" s="2" customFormat="1" ht="15.75" x14ac:dyDescent="0.25">
      <c r="A307" s="201"/>
      <c r="B307" s="246"/>
      <c r="C307" s="53"/>
      <c r="D307" s="190" t="s">
        <v>17</v>
      </c>
      <c r="E307" s="191"/>
      <c r="F307" s="192"/>
      <c r="G307" s="81"/>
    </row>
    <row r="308" spans="1:7" s="2" customFormat="1" ht="33" customHeight="1" x14ac:dyDescent="0.25">
      <c r="A308" s="201"/>
      <c r="B308" s="246"/>
      <c r="C308" s="53" t="s">
        <v>313</v>
      </c>
      <c r="D308" s="9">
        <f>SUM(E308:F308)</f>
        <v>1490</v>
      </c>
      <c r="E308" s="10">
        <v>0</v>
      </c>
      <c r="F308" s="83">
        <v>1490</v>
      </c>
      <c r="G308" s="10">
        <v>0</v>
      </c>
    </row>
    <row r="309" spans="1:7" s="2" customFormat="1" ht="18.75" customHeight="1" x14ac:dyDescent="0.25">
      <c r="A309" s="201"/>
      <c r="B309" s="246" t="s">
        <v>29</v>
      </c>
      <c r="C309" s="106" t="s">
        <v>30</v>
      </c>
      <c r="D309" s="11">
        <f>D312+D311</f>
        <v>513.4</v>
      </c>
      <c r="E309" s="11">
        <f>E312+E311</f>
        <v>113.4</v>
      </c>
      <c r="F309" s="11">
        <f>F312+F311</f>
        <v>400</v>
      </c>
      <c r="G309" s="11">
        <f>G312+G311</f>
        <v>0</v>
      </c>
    </row>
    <row r="310" spans="1:7" s="2" customFormat="1" ht="17.25" customHeight="1" x14ac:dyDescent="0.25">
      <c r="A310" s="201"/>
      <c r="B310" s="246"/>
      <c r="C310" s="53"/>
      <c r="D310" s="190" t="s">
        <v>17</v>
      </c>
      <c r="E310" s="191"/>
      <c r="F310" s="192"/>
      <c r="G310" s="81"/>
    </row>
    <row r="311" spans="1:7" s="2" customFormat="1" ht="33.75" customHeight="1" x14ac:dyDescent="0.25">
      <c r="A311" s="201"/>
      <c r="B311" s="246"/>
      <c r="C311" s="53" t="s">
        <v>31</v>
      </c>
      <c r="D311" s="39">
        <f>E311+F311</f>
        <v>113.4</v>
      </c>
      <c r="E311" s="10">
        <v>113.4</v>
      </c>
      <c r="F311" s="10">
        <v>0</v>
      </c>
      <c r="G311" s="10">
        <v>0</v>
      </c>
    </row>
    <row r="312" spans="1:7" s="2" customFormat="1" ht="49.5" customHeight="1" x14ac:dyDescent="0.25">
      <c r="A312" s="201"/>
      <c r="B312" s="246"/>
      <c r="C312" s="53" t="s">
        <v>314</v>
      </c>
      <c r="D312" s="39">
        <f>E312+F312</f>
        <v>400</v>
      </c>
      <c r="E312" s="42">
        <v>0</v>
      </c>
      <c r="F312" s="83">
        <v>400</v>
      </c>
      <c r="G312" s="10">
        <v>0</v>
      </c>
    </row>
    <row r="313" spans="1:7" s="2" customFormat="1" ht="18" customHeight="1" x14ac:dyDescent="0.25">
      <c r="A313" s="201"/>
      <c r="B313" s="282" t="s">
        <v>124</v>
      </c>
      <c r="C313" s="19" t="s">
        <v>125</v>
      </c>
      <c r="D313" s="11">
        <f>SUM(D315)</f>
        <v>1000</v>
      </c>
      <c r="E313" s="12">
        <f>SUM(E315)</f>
        <v>0</v>
      </c>
      <c r="F313" s="12">
        <f>SUM(F315)</f>
        <v>1000</v>
      </c>
      <c r="G313" s="12">
        <f>SUM(G315)</f>
        <v>0</v>
      </c>
    </row>
    <row r="314" spans="1:7" s="2" customFormat="1" ht="15.75" customHeight="1" x14ac:dyDescent="0.25">
      <c r="A314" s="201"/>
      <c r="B314" s="282"/>
      <c r="C314" s="16"/>
      <c r="D314" s="190" t="s">
        <v>17</v>
      </c>
      <c r="E314" s="191"/>
      <c r="F314" s="192"/>
      <c r="G314" s="81"/>
    </row>
    <row r="315" spans="1:7" s="2" customFormat="1" ht="31.5" x14ac:dyDescent="0.25">
      <c r="A315" s="202"/>
      <c r="B315" s="282"/>
      <c r="C315" s="16" t="s">
        <v>315</v>
      </c>
      <c r="D315" s="9">
        <f>SUM(E315:F315)</f>
        <v>1000</v>
      </c>
      <c r="E315" s="10">
        <v>0</v>
      </c>
      <c r="F315" s="83">
        <v>1000</v>
      </c>
      <c r="G315" s="10">
        <v>0</v>
      </c>
    </row>
    <row r="316" spans="1:7" s="2" customFormat="1" ht="31.5" x14ac:dyDescent="0.25">
      <c r="A316" s="22" t="s">
        <v>275</v>
      </c>
      <c r="B316" s="15"/>
      <c r="C316" s="14"/>
      <c r="D316" s="24">
        <f>D306+D309+D313</f>
        <v>3003.4</v>
      </c>
      <c r="E316" s="24">
        <f>E306+E309+E313</f>
        <v>113.4</v>
      </c>
      <c r="F316" s="24">
        <f>F306+F309+F313</f>
        <v>2890</v>
      </c>
      <c r="G316" s="24">
        <f>G306+G309+G313</f>
        <v>0</v>
      </c>
    </row>
    <row r="317" spans="1:7" s="2" customFormat="1" ht="15.75" x14ac:dyDescent="0.25">
      <c r="A317" s="265" t="s">
        <v>60</v>
      </c>
      <c r="B317" s="266"/>
      <c r="C317" s="267"/>
      <c r="D317" s="5">
        <f>D59+D62+D66+D76+D89+D119+D136+D139+D255+D305+D316</f>
        <v>41929.1</v>
      </c>
      <c r="E317" s="5">
        <f>E59+E62+E66+E76+E89+E119+E136+E139+E255+E305+E316</f>
        <v>4729.5999999999995</v>
      </c>
      <c r="F317" s="5">
        <f>F59+F62+F66+F76+F89+F119+F136+F139+F255+F305+F316</f>
        <v>36799.499999999993</v>
      </c>
      <c r="G317" s="5">
        <f>G59+G62+G66+G76+G89+G119+G136+G139+G255+G305+G316</f>
        <v>400</v>
      </c>
    </row>
    <row r="318" spans="1:7" s="108" customFormat="1" ht="37.5" customHeight="1" x14ac:dyDescent="0.35">
      <c r="A318" s="279" t="s">
        <v>41</v>
      </c>
      <c r="B318" s="280"/>
      <c r="C318" s="280"/>
      <c r="D318" s="280"/>
      <c r="E318" s="280"/>
      <c r="F318" s="281"/>
      <c r="G318" s="181"/>
    </row>
    <row r="319" spans="1:7" s="2" customFormat="1" ht="18.75" customHeight="1" x14ac:dyDescent="0.25">
      <c r="A319" s="235" t="s">
        <v>155</v>
      </c>
      <c r="B319" s="20" t="s">
        <v>156</v>
      </c>
      <c r="C319" s="16" t="s">
        <v>157</v>
      </c>
      <c r="D319" s="55">
        <f>E319+F319</f>
        <v>1195.3</v>
      </c>
      <c r="E319" s="50">
        <v>0</v>
      </c>
      <c r="F319" s="109">
        <v>1195.3</v>
      </c>
      <c r="G319" s="50">
        <v>0</v>
      </c>
    </row>
    <row r="320" spans="1:7" s="2" customFormat="1" ht="20.25" customHeight="1" x14ac:dyDescent="0.25">
      <c r="A320" s="237"/>
      <c r="B320" s="20" t="s">
        <v>187</v>
      </c>
      <c r="C320" s="16" t="s">
        <v>42</v>
      </c>
      <c r="D320" s="55">
        <f t="shared" ref="D320:D346" si="5">E320+F320</f>
        <v>3172.3</v>
      </c>
      <c r="E320" s="50">
        <v>0</v>
      </c>
      <c r="F320" s="109">
        <v>3172.3</v>
      </c>
      <c r="G320" s="50">
        <v>0</v>
      </c>
    </row>
    <row r="321" spans="1:7" s="2" customFormat="1" ht="24" customHeight="1" x14ac:dyDescent="0.25">
      <c r="A321" s="237"/>
      <c r="B321" s="20" t="s">
        <v>158</v>
      </c>
      <c r="C321" s="16" t="s">
        <v>43</v>
      </c>
      <c r="D321" s="55">
        <f t="shared" si="5"/>
        <v>1977.8</v>
      </c>
      <c r="E321" s="50">
        <v>0</v>
      </c>
      <c r="F321" s="109">
        <v>1977.8</v>
      </c>
      <c r="G321" s="50">
        <v>0</v>
      </c>
    </row>
    <row r="322" spans="1:7" s="2" customFormat="1" ht="33" customHeight="1" x14ac:dyDescent="0.25">
      <c r="A322" s="237"/>
      <c r="B322" s="20" t="s">
        <v>321</v>
      </c>
      <c r="C322" s="16" t="s">
        <v>210</v>
      </c>
      <c r="D322" s="55">
        <f t="shared" si="5"/>
        <v>3880.2</v>
      </c>
      <c r="E322" s="50">
        <v>0</v>
      </c>
      <c r="F322" s="109">
        <v>3880.2</v>
      </c>
      <c r="G322" s="50">
        <v>0</v>
      </c>
    </row>
    <row r="323" spans="1:7" s="2" customFormat="1" ht="24.75" customHeight="1" x14ac:dyDescent="0.25">
      <c r="A323" s="237"/>
      <c r="B323" s="73" t="s">
        <v>189</v>
      </c>
      <c r="C323" s="72" t="s">
        <v>190</v>
      </c>
      <c r="D323" s="55">
        <f t="shared" si="5"/>
        <v>12554.7</v>
      </c>
      <c r="E323" s="50">
        <v>0</v>
      </c>
      <c r="F323" s="109">
        <v>12554.7</v>
      </c>
      <c r="G323" s="50">
        <v>0</v>
      </c>
    </row>
    <row r="324" spans="1:7" s="2" customFormat="1" ht="23.25" customHeight="1" x14ac:dyDescent="0.25">
      <c r="A324" s="237"/>
      <c r="B324" s="73" t="s">
        <v>191</v>
      </c>
      <c r="C324" s="72" t="s">
        <v>192</v>
      </c>
      <c r="D324" s="55">
        <f t="shared" si="5"/>
        <v>11046.1</v>
      </c>
      <c r="E324" s="50">
        <v>0</v>
      </c>
      <c r="F324" s="109">
        <v>11046.1</v>
      </c>
      <c r="G324" s="50">
        <v>0</v>
      </c>
    </row>
    <row r="325" spans="1:7" s="2" customFormat="1" ht="21" customHeight="1" x14ac:dyDescent="0.25">
      <c r="A325" s="237"/>
      <c r="B325" s="20" t="s">
        <v>159</v>
      </c>
      <c r="C325" s="16" t="s">
        <v>45</v>
      </c>
      <c r="D325" s="55">
        <f t="shared" si="5"/>
        <v>1207.9000000000001</v>
      </c>
      <c r="E325" s="50">
        <v>0</v>
      </c>
      <c r="F325" s="109">
        <v>1207.9000000000001</v>
      </c>
      <c r="G325" s="50">
        <v>0</v>
      </c>
    </row>
    <row r="326" spans="1:7" s="2" customFormat="1" ht="15.75" customHeight="1" x14ac:dyDescent="0.25">
      <c r="A326" s="237"/>
      <c r="B326" s="20" t="s">
        <v>160</v>
      </c>
      <c r="C326" s="16" t="s">
        <v>161</v>
      </c>
      <c r="D326" s="55">
        <f t="shared" si="5"/>
        <v>2523.1999999999998</v>
      </c>
      <c r="E326" s="50">
        <v>0</v>
      </c>
      <c r="F326" s="109">
        <v>2523.1999999999998</v>
      </c>
      <c r="G326" s="50">
        <v>0</v>
      </c>
    </row>
    <row r="327" spans="1:7" s="2" customFormat="1" ht="17.25" customHeight="1" x14ac:dyDescent="0.25">
      <c r="A327" s="237"/>
      <c r="B327" s="20" t="s">
        <v>162</v>
      </c>
      <c r="C327" s="16" t="s">
        <v>163</v>
      </c>
      <c r="D327" s="55">
        <f t="shared" si="5"/>
        <v>1116.5999999999999</v>
      </c>
      <c r="E327" s="50">
        <v>0</v>
      </c>
      <c r="F327" s="109">
        <v>1116.5999999999999</v>
      </c>
      <c r="G327" s="50">
        <v>0</v>
      </c>
    </row>
    <row r="328" spans="1:7" s="2" customFormat="1" ht="17.25" customHeight="1" x14ac:dyDescent="0.25">
      <c r="A328" s="237"/>
      <c r="B328" s="20" t="s">
        <v>164</v>
      </c>
      <c r="C328" s="16" t="s">
        <v>165</v>
      </c>
      <c r="D328" s="55">
        <f t="shared" si="5"/>
        <v>2405.4</v>
      </c>
      <c r="E328" s="50">
        <v>0</v>
      </c>
      <c r="F328" s="109">
        <v>2405.4</v>
      </c>
      <c r="G328" s="50">
        <v>0</v>
      </c>
    </row>
    <row r="329" spans="1:7" s="2" customFormat="1" ht="36" customHeight="1" x14ac:dyDescent="0.25">
      <c r="A329" s="237"/>
      <c r="B329" s="20" t="s">
        <v>320</v>
      </c>
      <c r="C329" s="16" t="s">
        <v>209</v>
      </c>
      <c r="D329" s="55">
        <f t="shared" si="5"/>
        <v>3904.8</v>
      </c>
      <c r="E329" s="50">
        <v>0</v>
      </c>
      <c r="F329" s="109">
        <v>3904.8</v>
      </c>
      <c r="G329" s="50">
        <v>0</v>
      </c>
    </row>
    <row r="330" spans="1:7" s="2" customFormat="1" ht="16.5" customHeight="1" x14ac:dyDescent="0.25">
      <c r="A330" s="237"/>
      <c r="B330" s="20" t="s">
        <v>166</v>
      </c>
      <c r="C330" s="16" t="s">
        <v>167</v>
      </c>
      <c r="D330" s="55">
        <f t="shared" si="5"/>
        <v>3026.7</v>
      </c>
      <c r="E330" s="50">
        <v>0</v>
      </c>
      <c r="F330" s="109">
        <v>3026.7</v>
      </c>
      <c r="G330" s="50">
        <v>0</v>
      </c>
    </row>
    <row r="331" spans="1:7" s="2" customFormat="1" ht="17.25" customHeight="1" x14ac:dyDescent="0.25">
      <c r="A331" s="237"/>
      <c r="B331" s="20" t="s">
        <v>285</v>
      </c>
      <c r="C331" s="16" t="s">
        <v>286</v>
      </c>
      <c r="D331" s="55">
        <f t="shared" si="5"/>
        <v>995.6</v>
      </c>
      <c r="E331" s="50">
        <v>0</v>
      </c>
      <c r="F331" s="109">
        <v>995.6</v>
      </c>
      <c r="G331" s="50">
        <v>0</v>
      </c>
    </row>
    <row r="332" spans="1:7" s="2" customFormat="1" ht="15" customHeight="1" x14ac:dyDescent="0.25">
      <c r="A332" s="237"/>
      <c r="B332" s="20" t="s">
        <v>51</v>
      </c>
      <c r="C332" s="16" t="s">
        <v>52</v>
      </c>
      <c r="D332" s="55">
        <f t="shared" si="5"/>
        <v>1767.3</v>
      </c>
      <c r="E332" s="50">
        <v>0</v>
      </c>
      <c r="F332" s="109">
        <v>1767.3</v>
      </c>
      <c r="G332" s="50">
        <v>0</v>
      </c>
    </row>
    <row r="333" spans="1:7" s="2" customFormat="1" ht="15.75" customHeight="1" x14ac:dyDescent="0.25">
      <c r="A333" s="237"/>
      <c r="B333" s="20" t="s">
        <v>168</v>
      </c>
      <c r="C333" s="16" t="s">
        <v>169</v>
      </c>
      <c r="D333" s="55">
        <f t="shared" si="5"/>
        <v>3454.9</v>
      </c>
      <c r="E333" s="50">
        <v>0</v>
      </c>
      <c r="F333" s="109">
        <v>3454.9</v>
      </c>
      <c r="G333" s="50">
        <v>0</v>
      </c>
    </row>
    <row r="334" spans="1:7" s="2" customFormat="1" ht="15.75" customHeight="1" x14ac:dyDescent="0.25">
      <c r="A334" s="237"/>
      <c r="B334" s="20" t="s">
        <v>170</v>
      </c>
      <c r="C334" s="16" t="s">
        <v>171</v>
      </c>
      <c r="D334" s="55">
        <f t="shared" si="5"/>
        <v>2216.6999999999998</v>
      </c>
      <c r="E334" s="50">
        <v>0</v>
      </c>
      <c r="F334" s="109">
        <v>2216.6999999999998</v>
      </c>
      <c r="G334" s="50">
        <v>0</v>
      </c>
    </row>
    <row r="335" spans="1:7" s="2" customFormat="1" ht="16.5" customHeight="1" x14ac:dyDescent="0.25">
      <c r="A335" s="237"/>
      <c r="B335" s="20" t="s">
        <v>172</v>
      </c>
      <c r="C335" s="16" t="s">
        <v>173</v>
      </c>
      <c r="D335" s="55">
        <f t="shared" si="5"/>
        <v>2305.5</v>
      </c>
      <c r="E335" s="50">
        <v>0</v>
      </c>
      <c r="F335" s="109">
        <v>2305.5</v>
      </c>
      <c r="G335" s="50">
        <v>0</v>
      </c>
    </row>
    <row r="336" spans="1:7" s="2" customFormat="1" ht="15" customHeight="1" x14ac:dyDescent="0.25">
      <c r="A336" s="237"/>
      <c r="B336" s="13" t="s">
        <v>174</v>
      </c>
      <c r="C336" s="38" t="s">
        <v>175</v>
      </c>
      <c r="D336" s="55">
        <f t="shared" si="5"/>
        <v>2545.6999999999998</v>
      </c>
      <c r="E336" s="50">
        <v>0</v>
      </c>
      <c r="F336" s="109">
        <v>2545.6999999999998</v>
      </c>
      <c r="G336" s="50">
        <v>0</v>
      </c>
    </row>
    <row r="337" spans="1:7" s="2" customFormat="1" ht="16.5" customHeight="1" x14ac:dyDescent="0.25">
      <c r="A337" s="237"/>
      <c r="B337" s="20" t="s">
        <v>53</v>
      </c>
      <c r="C337" s="16" t="s">
        <v>54</v>
      </c>
      <c r="D337" s="55">
        <f t="shared" si="5"/>
        <v>3043</v>
      </c>
      <c r="E337" s="50">
        <v>0</v>
      </c>
      <c r="F337" s="109">
        <v>3043</v>
      </c>
      <c r="G337" s="50">
        <v>0</v>
      </c>
    </row>
    <row r="338" spans="1:7" s="2" customFormat="1" ht="13.5" customHeight="1" x14ac:dyDescent="0.25">
      <c r="A338" s="237"/>
      <c r="B338" s="20" t="s">
        <v>55</v>
      </c>
      <c r="C338" s="16" t="s">
        <v>56</v>
      </c>
      <c r="D338" s="55">
        <f t="shared" si="5"/>
        <v>904.2</v>
      </c>
      <c r="E338" s="50">
        <v>0</v>
      </c>
      <c r="F338" s="109">
        <v>904.2</v>
      </c>
      <c r="G338" s="50">
        <v>0</v>
      </c>
    </row>
    <row r="339" spans="1:7" s="2" customFormat="1" ht="15.75" customHeight="1" x14ac:dyDescent="0.25">
      <c r="A339" s="237"/>
      <c r="B339" s="20" t="s">
        <v>57</v>
      </c>
      <c r="C339" s="16" t="s">
        <v>58</v>
      </c>
      <c r="D339" s="55">
        <f t="shared" si="5"/>
        <v>1191.5</v>
      </c>
      <c r="E339" s="50">
        <v>0</v>
      </c>
      <c r="F339" s="109">
        <v>1191.5</v>
      </c>
      <c r="G339" s="50">
        <v>0</v>
      </c>
    </row>
    <row r="340" spans="1:7" s="2" customFormat="1" ht="33" customHeight="1" x14ac:dyDescent="0.25">
      <c r="A340" s="237"/>
      <c r="B340" s="20" t="s">
        <v>319</v>
      </c>
      <c r="C340" s="16" t="s">
        <v>322</v>
      </c>
      <c r="D340" s="55">
        <f t="shared" si="5"/>
        <v>3687.7</v>
      </c>
      <c r="E340" s="50">
        <v>0</v>
      </c>
      <c r="F340" s="109">
        <v>3687.7</v>
      </c>
      <c r="G340" s="50">
        <v>0</v>
      </c>
    </row>
    <row r="341" spans="1:7" s="2" customFormat="1" ht="17.25" customHeight="1" x14ac:dyDescent="0.25">
      <c r="A341" s="237"/>
      <c r="B341" s="20" t="s">
        <v>176</v>
      </c>
      <c r="C341" s="16" t="s">
        <v>177</v>
      </c>
      <c r="D341" s="55">
        <f t="shared" si="5"/>
        <v>1531.4</v>
      </c>
      <c r="E341" s="50">
        <v>0</v>
      </c>
      <c r="F341" s="109">
        <v>1531.4</v>
      </c>
      <c r="G341" s="50">
        <v>0</v>
      </c>
    </row>
    <row r="342" spans="1:7" s="2" customFormat="1" ht="15.75" customHeight="1" x14ac:dyDescent="0.25">
      <c r="A342" s="237"/>
      <c r="B342" s="20" t="s">
        <v>178</v>
      </c>
      <c r="C342" s="16" t="s">
        <v>179</v>
      </c>
      <c r="D342" s="55">
        <f t="shared" si="5"/>
        <v>1231.8</v>
      </c>
      <c r="E342" s="50">
        <v>0</v>
      </c>
      <c r="F342" s="109">
        <v>1231.8</v>
      </c>
      <c r="G342" s="50">
        <v>0</v>
      </c>
    </row>
    <row r="343" spans="1:7" s="2" customFormat="1" ht="15" customHeight="1" x14ac:dyDescent="0.25">
      <c r="A343" s="237"/>
      <c r="B343" s="20" t="s">
        <v>180</v>
      </c>
      <c r="C343" s="16" t="s">
        <v>181</v>
      </c>
      <c r="D343" s="55">
        <f t="shared" si="5"/>
        <v>2404.5</v>
      </c>
      <c r="E343" s="50">
        <v>0</v>
      </c>
      <c r="F343" s="109">
        <v>2404.5</v>
      </c>
      <c r="G343" s="50">
        <v>0</v>
      </c>
    </row>
    <row r="344" spans="1:7" s="2" customFormat="1" ht="17.25" customHeight="1" x14ac:dyDescent="0.25">
      <c r="A344" s="237"/>
      <c r="B344" s="20" t="s">
        <v>182</v>
      </c>
      <c r="C344" s="16" t="s">
        <v>183</v>
      </c>
      <c r="D344" s="55">
        <f t="shared" si="5"/>
        <v>780.3</v>
      </c>
      <c r="E344" s="50">
        <v>0</v>
      </c>
      <c r="F344" s="109">
        <v>780.3</v>
      </c>
      <c r="G344" s="50">
        <v>0</v>
      </c>
    </row>
    <row r="345" spans="1:7" s="2" customFormat="1" ht="33.75" customHeight="1" x14ac:dyDescent="0.25">
      <c r="A345" s="237"/>
      <c r="B345" s="20" t="s">
        <v>193</v>
      </c>
      <c r="C345" s="16" t="s">
        <v>211</v>
      </c>
      <c r="D345" s="55">
        <f t="shared" si="5"/>
        <v>3853.6</v>
      </c>
      <c r="E345" s="50">
        <v>0</v>
      </c>
      <c r="F345" s="109">
        <v>3853.6</v>
      </c>
      <c r="G345" s="50">
        <v>0</v>
      </c>
    </row>
    <row r="346" spans="1:7" s="2" customFormat="1" ht="18" customHeight="1" x14ac:dyDescent="0.25">
      <c r="A346" s="239"/>
      <c r="B346" s="20" t="s">
        <v>184</v>
      </c>
      <c r="C346" s="16" t="s">
        <v>185</v>
      </c>
      <c r="D346" s="55">
        <f t="shared" si="5"/>
        <v>2180.6999999999998</v>
      </c>
      <c r="E346" s="50">
        <v>0</v>
      </c>
      <c r="F346" s="109">
        <v>2180.6999999999998</v>
      </c>
      <c r="G346" s="50">
        <v>0</v>
      </c>
    </row>
    <row r="347" spans="1:7" s="2" customFormat="1" ht="18" customHeight="1" x14ac:dyDescent="0.35">
      <c r="A347" s="48" t="s">
        <v>186</v>
      </c>
      <c r="B347" s="47"/>
      <c r="C347" s="47"/>
      <c r="D347" s="110">
        <f>SUM(D319:D346)</f>
        <v>82105.399999999994</v>
      </c>
      <c r="E347" s="110">
        <f>SUM(E319:E346)</f>
        <v>0</v>
      </c>
      <c r="F347" s="110">
        <f>SUM(F319:F346)</f>
        <v>82105.399999999994</v>
      </c>
      <c r="G347" s="110">
        <f>SUM(G319:G346)</f>
        <v>0</v>
      </c>
    </row>
    <row r="348" spans="1:7" s="2" customFormat="1" ht="69" customHeight="1" x14ac:dyDescent="0.25">
      <c r="A348" s="254" t="s">
        <v>287</v>
      </c>
      <c r="B348" s="20" t="s">
        <v>317</v>
      </c>
      <c r="C348" s="16" t="s">
        <v>188</v>
      </c>
      <c r="D348" s="74">
        <f>E348+F348</f>
        <v>45</v>
      </c>
      <c r="E348" s="74">
        <v>0</v>
      </c>
      <c r="F348" s="83">
        <v>45</v>
      </c>
      <c r="G348" s="74">
        <v>0</v>
      </c>
    </row>
    <row r="349" spans="1:7" s="2" customFormat="1" ht="36.75" customHeight="1" x14ac:dyDescent="0.25">
      <c r="A349" s="255"/>
      <c r="B349" s="20" t="s">
        <v>189</v>
      </c>
      <c r="C349" s="16" t="s">
        <v>190</v>
      </c>
      <c r="D349" s="74">
        <f>E349+F349</f>
        <v>190</v>
      </c>
      <c r="E349" s="74">
        <v>0</v>
      </c>
      <c r="F349" s="83">
        <v>190</v>
      </c>
      <c r="G349" s="74">
        <v>0</v>
      </c>
    </row>
    <row r="350" spans="1:7" s="2" customFormat="1" ht="61.5" customHeight="1" x14ac:dyDescent="0.25">
      <c r="A350" s="256"/>
      <c r="B350" s="20" t="s">
        <v>191</v>
      </c>
      <c r="C350" s="16" t="s">
        <v>192</v>
      </c>
      <c r="D350" s="74">
        <f>E350+F350</f>
        <v>150</v>
      </c>
      <c r="E350" s="74">
        <v>0</v>
      </c>
      <c r="F350" s="83">
        <v>150</v>
      </c>
      <c r="G350" s="74">
        <v>0</v>
      </c>
    </row>
    <row r="351" spans="1:7" s="2" customFormat="1" ht="18" customHeight="1" x14ac:dyDescent="0.35">
      <c r="A351" s="48" t="s">
        <v>288</v>
      </c>
      <c r="B351" s="47"/>
      <c r="C351" s="47"/>
      <c r="D351" s="110">
        <f>SUM(D348:D350)</f>
        <v>385</v>
      </c>
      <c r="E351" s="110">
        <f>SUM(E348:E350)</f>
        <v>0</v>
      </c>
      <c r="F351" s="110">
        <f>SUM(F348:F350)</f>
        <v>385</v>
      </c>
      <c r="G351" s="110">
        <f>SUM(G348:G350)</f>
        <v>0</v>
      </c>
    </row>
    <row r="352" spans="1:7" s="2" customFormat="1" ht="18" customHeight="1" x14ac:dyDescent="0.25">
      <c r="A352" s="273" t="s">
        <v>200</v>
      </c>
      <c r="B352" s="274"/>
      <c r="C352" s="274"/>
      <c r="D352" s="274"/>
      <c r="E352" s="275"/>
      <c r="F352" s="81"/>
      <c r="G352" s="81"/>
    </row>
    <row r="353" spans="1:7" s="2" customFormat="1" ht="15.75" customHeight="1" x14ac:dyDescent="0.25">
      <c r="A353" s="200" t="s">
        <v>199</v>
      </c>
      <c r="B353" s="26" t="s">
        <v>187</v>
      </c>
      <c r="C353" s="72" t="s">
        <v>188</v>
      </c>
      <c r="D353" s="49">
        <f t="shared" ref="D353:D358" si="6">E353+F353</f>
        <v>73.400000000000006</v>
      </c>
      <c r="E353" s="49">
        <v>0</v>
      </c>
      <c r="F353" s="111">
        <v>73.400000000000006</v>
      </c>
      <c r="G353" s="49">
        <v>0</v>
      </c>
    </row>
    <row r="354" spans="1:7" s="2" customFormat="1" ht="16.5" customHeight="1" x14ac:dyDescent="0.25">
      <c r="A354" s="201"/>
      <c r="B354" s="73" t="s">
        <v>189</v>
      </c>
      <c r="C354" s="72" t="s">
        <v>190</v>
      </c>
      <c r="D354" s="49">
        <f t="shared" si="6"/>
        <v>590.9</v>
      </c>
      <c r="E354" s="49">
        <v>6.5</v>
      </c>
      <c r="F354" s="111">
        <v>584.4</v>
      </c>
      <c r="G354" s="49">
        <v>0</v>
      </c>
    </row>
    <row r="355" spans="1:7" s="2" customFormat="1" ht="18" customHeight="1" x14ac:dyDescent="0.25">
      <c r="A355" s="201"/>
      <c r="B355" s="73" t="s">
        <v>191</v>
      </c>
      <c r="C355" s="72" t="s">
        <v>192</v>
      </c>
      <c r="D355" s="49">
        <f t="shared" si="6"/>
        <v>485</v>
      </c>
      <c r="E355" s="49">
        <v>0</v>
      </c>
      <c r="F355" s="111">
        <v>485</v>
      </c>
      <c r="G355" s="49">
        <v>0</v>
      </c>
    </row>
    <row r="356" spans="1:7" s="2" customFormat="1" ht="17.25" customHeight="1" x14ac:dyDescent="0.25">
      <c r="A356" s="201"/>
      <c r="B356" s="20" t="s">
        <v>51</v>
      </c>
      <c r="C356" s="16" t="s">
        <v>52</v>
      </c>
      <c r="D356" s="49">
        <f t="shared" si="6"/>
        <v>9.6</v>
      </c>
      <c r="E356" s="49">
        <v>0</v>
      </c>
      <c r="F356" s="111">
        <v>9.6</v>
      </c>
      <c r="G356" s="49">
        <v>0</v>
      </c>
    </row>
    <row r="357" spans="1:7" s="2" customFormat="1" ht="18" customHeight="1" x14ac:dyDescent="0.25">
      <c r="A357" s="201"/>
      <c r="B357" s="20" t="s">
        <v>53</v>
      </c>
      <c r="C357" s="16" t="s">
        <v>54</v>
      </c>
      <c r="D357" s="49">
        <f t="shared" si="6"/>
        <v>77.2</v>
      </c>
      <c r="E357" s="49">
        <v>0</v>
      </c>
      <c r="F357" s="111">
        <v>77.2</v>
      </c>
      <c r="G357" s="49">
        <v>0</v>
      </c>
    </row>
    <row r="358" spans="1:7" s="2" customFormat="1" ht="35.25" customHeight="1" x14ac:dyDescent="0.25">
      <c r="A358" s="202"/>
      <c r="B358" s="20" t="s">
        <v>319</v>
      </c>
      <c r="C358" s="16" t="s">
        <v>322</v>
      </c>
      <c r="D358" s="49">
        <f t="shared" si="6"/>
        <v>296.89999999999998</v>
      </c>
      <c r="E358" s="49">
        <v>0</v>
      </c>
      <c r="F358" s="111">
        <v>296.89999999999998</v>
      </c>
      <c r="G358" s="49">
        <v>0</v>
      </c>
    </row>
    <row r="359" spans="1:7" s="2" customFormat="1" ht="18" customHeight="1" x14ac:dyDescent="0.35">
      <c r="A359" s="45" t="s">
        <v>276</v>
      </c>
      <c r="B359" s="47"/>
      <c r="C359" s="47"/>
      <c r="D359" s="61">
        <f>SUM(D353:D358)</f>
        <v>1533</v>
      </c>
      <c r="E359" s="61">
        <f>SUM(E353:E355)</f>
        <v>6.5</v>
      </c>
      <c r="F359" s="61">
        <f>SUM(F353:F358)</f>
        <v>1526.5</v>
      </c>
      <c r="G359" s="61">
        <f>SUM(G353:G358)</f>
        <v>0</v>
      </c>
    </row>
    <row r="360" spans="1:7" s="2" customFormat="1" ht="18.75" customHeight="1" x14ac:dyDescent="0.25">
      <c r="A360" s="200" t="s">
        <v>201</v>
      </c>
      <c r="B360" s="26" t="s">
        <v>187</v>
      </c>
      <c r="C360" s="72" t="s">
        <v>188</v>
      </c>
      <c r="D360" s="49">
        <f>E360+F360</f>
        <v>0.4</v>
      </c>
      <c r="E360" s="49">
        <v>0</v>
      </c>
      <c r="F360" s="28">
        <v>0.4</v>
      </c>
      <c r="G360" s="49">
        <v>0</v>
      </c>
    </row>
    <row r="361" spans="1:7" s="2" customFormat="1" ht="18" customHeight="1" x14ac:dyDescent="0.25">
      <c r="A361" s="201"/>
      <c r="B361" s="73" t="s">
        <v>189</v>
      </c>
      <c r="C361" s="72" t="s">
        <v>190</v>
      </c>
      <c r="D361" s="49">
        <f t="shared" ref="D361:D372" si="7">E361+F361</f>
        <v>5.6</v>
      </c>
      <c r="E361" s="49">
        <v>0</v>
      </c>
      <c r="F361" s="28">
        <v>5.6</v>
      </c>
      <c r="G361" s="49">
        <v>0</v>
      </c>
    </row>
    <row r="362" spans="1:7" s="2" customFormat="1" ht="16.5" customHeight="1" x14ac:dyDescent="0.25">
      <c r="A362" s="201"/>
      <c r="B362" s="73" t="s">
        <v>191</v>
      </c>
      <c r="C362" s="72" t="s">
        <v>192</v>
      </c>
      <c r="D362" s="49">
        <f t="shared" si="7"/>
        <v>2.2999999999999998</v>
      </c>
      <c r="E362" s="49">
        <v>0</v>
      </c>
      <c r="F362" s="28">
        <v>2.2999999999999998</v>
      </c>
      <c r="G362" s="49">
        <v>0</v>
      </c>
    </row>
    <row r="363" spans="1:7" s="2" customFormat="1" ht="35.25" customHeight="1" x14ac:dyDescent="0.25">
      <c r="A363" s="201"/>
      <c r="B363" s="20" t="s">
        <v>208</v>
      </c>
      <c r="C363" s="20" t="s">
        <v>209</v>
      </c>
      <c r="D363" s="49">
        <f t="shared" si="7"/>
        <v>2.4</v>
      </c>
      <c r="E363" s="49">
        <v>0</v>
      </c>
      <c r="F363" s="28">
        <v>2.4</v>
      </c>
      <c r="G363" s="49">
        <v>0</v>
      </c>
    </row>
    <row r="364" spans="1:7" s="2" customFormat="1" ht="16.5" customHeight="1" x14ac:dyDescent="0.25">
      <c r="A364" s="201"/>
      <c r="B364" s="20" t="s">
        <v>285</v>
      </c>
      <c r="C364" s="20" t="s">
        <v>286</v>
      </c>
      <c r="D364" s="49">
        <f t="shared" si="7"/>
        <v>0.4</v>
      </c>
      <c r="E364" s="49">
        <v>0</v>
      </c>
      <c r="F364" s="28">
        <v>0.4</v>
      </c>
      <c r="G364" s="49">
        <v>0</v>
      </c>
    </row>
    <row r="365" spans="1:7" s="2" customFormat="1" ht="16.5" customHeight="1" x14ac:dyDescent="0.25">
      <c r="A365" s="201"/>
      <c r="B365" s="20" t="s">
        <v>51</v>
      </c>
      <c r="C365" s="16" t="s">
        <v>52</v>
      </c>
      <c r="D365" s="49">
        <f t="shared" si="7"/>
        <v>2.2999999999999998</v>
      </c>
      <c r="E365" s="49">
        <v>1</v>
      </c>
      <c r="F365" s="28">
        <v>1.3</v>
      </c>
      <c r="G365" s="49">
        <v>0</v>
      </c>
    </row>
    <row r="366" spans="1:7" s="2" customFormat="1" ht="15.75" customHeight="1" x14ac:dyDescent="0.25">
      <c r="A366" s="201"/>
      <c r="B366" s="20" t="s">
        <v>170</v>
      </c>
      <c r="C366" s="16" t="s">
        <v>171</v>
      </c>
      <c r="D366" s="49">
        <f t="shared" si="7"/>
        <v>0.5</v>
      </c>
      <c r="E366" s="49">
        <v>0</v>
      </c>
      <c r="F366" s="28">
        <v>0.5</v>
      </c>
      <c r="G366" s="49">
        <v>0</v>
      </c>
    </row>
    <row r="367" spans="1:7" s="2" customFormat="1" ht="17.25" customHeight="1" x14ac:dyDescent="0.25">
      <c r="A367" s="201"/>
      <c r="B367" s="20" t="s">
        <v>174</v>
      </c>
      <c r="C367" s="16" t="s">
        <v>175</v>
      </c>
      <c r="D367" s="49">
        <f t="shared" si="7"/>
        <v>2.4</v>
      </c>
      <c r="E367" s="49">
        <v>0</v>
      </c>
      <c r="F367" s="28">
        <v>2.4</v>
      </c>
      <c r="G367" s="49">
        <v>0</v>
      </c>
    </row>
    <row r="368" spans="1:7" s="2" customFormat="1" ht="15.75" customHeight="1" x14ac:dyDescent="0.25">
      <c r="A368" s="201"/>
      <c r="B368" s="20" t="s">
        <v>53</v>
      </c>
      <c r="C368" s="16" t="s">
        <v>54</v>
      </c>
      <c r="D368" s="49">
        <f t="shared" si="7"/>
        <v>4.3</v>
      </c>
      <c r="E368" s="49">
        <v>0</v>
      </c>
      <c r="F368" s="28">
        <v>4.3</v>
      </c>
      <c r="G368" s="49">
        <v>0</v>
      </c>
    </row>
    <row r="369" spans="1:7" s="2" customFormat="1" ht="16.5" customHeight="1" x14ac:dyDescent="0.25">
      <c r="A369" s="201"/>
      <c r="B369" s="57" t="s">
        <v>55</v>
      </c>
      <c r="C369" s="20" t="s">
        <v>56</v>
      </c>
      <c r="D369" s="49">
        <f t="shared" si="7"/>
        <v>1.7</v>
      </c>
      <c r="E369" s="49">
        <v>0</v>
      </c>
      <c r="F369" s="28">
        <v>1.7</v>
      </c>
      <c r="G369" s="49">
        <v>0</v>
      </c>
    </row>
    <row r="370" spans="1:7" s="2" customFormat="1" ht="15" customHeight="1" x14ac:dyDescent="0.25">
      <c r="A370" s="201"/>
      <c r="B370" s="57" t="s">
        <v>57</v>
      </c>
      <c r="C370" s="20" t="s">
        <v>58</v>
      </c>
      <c r="D370" s="49">
        <f t="shared" si="7"/>
        <v>1.5</v>
      </c>
      <c r="E370" s="49">
        <v>0</v>
      </c>
      <c r="F370" s="28">
        <v>1.5</v>
      </c>
      <c r="G370" s="49">
        <v>0</v>
      </c>
    </row>
    <row r="371" spans="1:7" s="2" customFormat="1" ht="36.75" customHeight="1" x14ac:dyDescent="0.25">
      <c r="A371" s="201"/>
      <c r="B371" s="20" t="s">
        <v>319</v>
      </c>
      <c r="C371" s="16" t="s">
        <v>322</v>
      </c>
      <c r="D371" s="49">
        <f t="shared" si="7"/>
        <v>2</v>
      </c>
      <c r="E371" s="49">
        <v>0</v>
      </c>
      <c r="F371" s="111">
        <v>2</v>
      </c>
      <c r="G371" s="49">
        <v>0</v>
      </c>
    </row>
    <row r="372" spans="1:7" s="2" customFormat="1" ht="15.75" customHeight="1" x14ac:dyDescent="0.25">
      <c r="A372" s="202"/>
      <c r="B372" s="57" t="s">
        <v>184</v>
      </c>
      <c r="C372" s="20" t="s">
        <v>185</v>
      </c>
      <c r="D372" s="49">
        <f t="shared" si="7"/>
        <v>5</v>
      </c>
      <c r="E372" s="49">
        <v>0.2</v>
      </c>
      <c r="F372" s="28">
        <v>4.8</v>
      </c>
      <c r="G372" s="49">
        <v>0</v>
      </c>
    </row>
    <row r="373" spans="1:7" s="2" customFormat="1" ht="21" customHeight="1" x14ac:dyDescent="0.35">
      <c r="A373" s="56" t="s">
        <v>277</v>
      </c>
      <c r="B373" s="47" t="s">
        <v>202</v>
      </c>
      <c r="C373" s="47"/>
      <c r="D373" s="58">
        <f>SUM(D360:D372)</f>
        <v>30.8</v>
      </c>
      <c r="E373" s="58">
        <f>SUM(E360:E372)</f>
        <v>1.2</v>
      </c>
      <c r="F373" s="58">
        <f>SUM(F360:F372)</f>
        <v>29.6</v>
      </c>
      <c r="G373" s="58">
        <f>SUM(G360:G372)</f>
        <v>0</v>
      </c>
    </row>
    <row r="374" spans="1:7" s="2" customFormat="1" ht="15.75" customHeight="1" x14ac:dyDescent="0.25">
      <c r="A374" s="200" t="s">
        <v>203</v>
      </c>
      <c r="B374" s="20" t="s">
        <v>156</v>
      </c>
      <c r="C374" s="16" t="s">
        <v>157</v>
      </c>
      <c r="D374" s="49">
        <f t="shared" ref="D374:D389" si="8">E374+F374+G374</f>
        <v>6</v>
      </c>
      <c r="E374" s="49">
        <v>0</v>
      </c>
      <c r="F374" s="111">
        <v>6</v>
      </c>
      <c r="G374" s="49">
        <v>0</v>
      </c>
    </row>
    <row r="375" spans="1:7" s="2" customFormat="1" ht="16.5" customHeight="1" x14ac:dyDescent="0.25">
      <c r="A375" s="201"/>
      <c r="B375" s="26" t="s">
        <v>187</v>
      </c>
      <c r="C375" s="72" t="s">
        <v>188</v>
      </c>
      <c r="D375" s="49">
        <f t="shared" si="8"/>
        <v>102.19999999999999</v>
      </c>
      <c r="E375" s="49">
        <v>30.9</v>
      </c>
      <c r="F375" s="111">
        <v>71.3</v>
      </c>
      <c r="G375" s="49">
        <v>0</v>
      </c>
    </row>
    <row r="376" spans="1:7" s="2" customFormat="1" ht="14.25" customHeight="1" x14ac:dyDescent="0.25">
      <c r="A376" s="201"/>
      <c r="B376" s="20" t="s">
        <v>158</v>
      </c>
      <c r="C376" s="16" t="s">
        <v>43</v>
      </c>
      <c r="D376" s="49">
        <f t="shared" si="8"/>
        <v>49.6</v>
      </c>
      <c r="E376" s="49">
        <v>0</v>
      </c>
      <c r="F376" s="111">
        <v>49.6</v>
      </c>
      <c r="G376" s="49">
        <v>0</v>
      </c>
    </row>
    <row r="377" spans="1:7" s="2" customFormat="1" ht="32.25" customHeight="1" x14ac:dyDescent="0.25">
      <c r="A377" s="201"/>
      <c r="B377" s="20" t="s">
        <v>321</v>
      </c>
      <c r="C377" s="16" t="s">
        <v>210</v>
      </c>
      <c r="D377" s="49">
        <f t="shared" si="8"/>
        <v>0.1</v>
      </c>
      <c r="E377" s="49">
        <v>0</v>
      </c>
      <c r="F377" s="111">
        <v>0.1</v>
      </c>
      <c r="G377" s="49">
        <v>0</v>
      </c>
    </row>
    <row r="378" spans="1:7" s="2" customFormat="1" ht="16.5" customHeight="1" x14ac:dyDescent="0.25">
      <c r="A378" s="201"/>
      <c r="B378" s="73" t="s">
        <v>189</v>
      </c>
      <c r="C378" s="72" t="s">
        <v>190</v>
      </c>
      <c r="D378" s="49">
        <f t="shared" si="8"/>
        <v>465.5</v>
      </c>
      <c r="E378" s="49">
        <v>19.899999999999999</v>
      </c>
      <c r="F378" s="111">
        <v>445.6</v>
      </c>
      <c r="G378" s="49">
        <v>0</v>
      </c>
    </row>
    <row r="379" spans="1:7" s="2" customFormat="1" ht="15.75" customHeight="1" x14ac:dyDescent="0.25">
      <c r="A379" s="201"/>
      <c r="B379" s="73" t="s">
        <v>191</v>
      </c>
      <c r="C379" s="72" t="s">
        <v>192</v>
      </c>
      <c r="D379" s="49">
        <f t="shared" si="8"/>
        <v>188.8</v>
      </c>
      <c r="E379" s="49">
        <v>0</v>
      </c>
      <c r="F379" s="111">
        <v>188.8</v>
      </c>
      <c r="G379" s="49">
        <v>0</v>
      </c>
    </row>
    <row r="380" spans="1:7" s="2" customFormat="1" ht="17.25" customHeight="1" x14ac:dyDescent="0.25">
      <c r="A380" s="201"/>
      <c r="B380" s="20" t="s">
        <v>162</v>
      </c>
      <c r="C380" s="16" t="s">
        <v>163</v>
      </c>
      <c r="D380" s="49">
        <f t="shared" si="8"/>
        <v>45.7</v>
      </c>
      <c r="E380" s="49">
        <v>0</v>
      </c>
      <c r="F380" s="111">
        <v>45.7</v>
      </c>
      <c r="G380" s="49">
        <v>0</v>
      </c>
    </row>
    <row r="381" spans="1:7" s="2" customFormat="1" ht="16.5" customHeight="1" x14ac:dyDescent="0.25">
      <c r="A381" s="201"/>
      <c r="B381" s="20" t="s">
        <v>164</v>
      </c>
      <c r="C381" s="16" t="s">
        <v>165</v>
      </c>
      <c r="D381" s="49">
        <f t="shared" si="8"/>
        <v>8.1999999999999993</v>
      </c>
      <c r="E381" s="49">
        <v>0</v>
      </c>
      <c r="F381" s="111">
        <v>8.1999999999999993</v>
      </c>
      <c r="G381" s="49">
        <v>0</v>
      </c>
    </row>
    <row r="382" spans="1:7" s="2" customFormat="1" ht="31.5" customHeight="1" x14ac:dyDescent="0.25">
      <c r="A382" s="201"/>
      <c r="B382" s="20" t="s">
        <v>208</v>
      </c>
      <c r="C382" s="20" t="s">
        <v>209</v>
      </c>
      <c r="D382" s="49">
        <f t="shared" si="8"/>
        <v>132.9</v>
      </c>
      <c r="E382" s="49">
        <v>0</v>
      </c>
      <c r="F382" s="111">
        <v>132.9</v>
      </c>
      <c r="G382" s="49">
        <v>0</v>
      </c>
    </row>
    <row r="383" spans="1:7" s="2" customFormat="1" ht="16.5" customHeight="1" x14ac:dyDescent="0.25">
      <c r="A383" s="201"/>
      <c r="B383" s="20" t="s">
        <v>166</v>
      </c>
      <c r="C383" s="16" t="s">
        <v>167</v>
      </c>
      <c r="D383" s="49">
        <f t="shared" si="8"/>
        <v>26</v>
      </c>
      <c r="E383" s="49">
        <v>0</v>
      </c>
      <c r="F383" s="111">
        <v>26</v>
      </c>
      <c r="G383" s="49">
        <v>0</v>
      </c>
    </row>
    <row r="384" spans="1:7" s="2" customFormat="1" ht="15.75" customHeight="1" x14ac:dyDescent="0.25">
      <c r="A384" s="201"/>
      <c r="B384" s="20" t="s">
        <v>51</v>
      </c>
      <c r="C384" s="16" t="s">
        <v>52</v>
      </c>
      <c r="D384" s="49">
        <f t="shared" si="8"/>
        <v>15</v>
      </c>
      <c r="E384" s="49">
        <v>15</v>
      </c>
      <c r="F384" s="111">
        <v>0</v>
      </c>
      <c r="G384" s="49">
        <v>0</v>
      </c>
    </row>
    <row r="385" spans="1:7" s="2" customFormat="1" ht="15.75" customHeight="1" x14ac:dyDescent="0.25">
      <c r="A385" s="201"/>
      <c r="B385" s="20" t="s">
        <v>168</v>
      </c>
      <c r="C385" s="16" t="s">
        <v>169</v>
      </c>
      <c r="D385" s="49">
        <f t="shared" si="8"/>
        <v>29.8</v>
      </c>
      <c r="E385" s="49">
        <v>29.8</v>
      </c>
      <c r="F385" s="111">
        <v>0</v>
      </c>
      <c r="G385" s="49">
        <v>0</v>
      </c>
    </row>
    <row r="386" spans="1:7" s="2" customFormat="1" ht="15" customHeight="1" x14ac:dyDescent="0.25">
      <c r="A386" s="201"/>
      <c r="B386" s="20" t="s">
        <v>170</v>
      </c>
      <c r="C386" s="16" t="s">
        <v>171</v>
      </c>
      <c r="D386" s="49">
        <f t="shared" si="8"/>
        <v>162.69999999999999</v>
      </c>
      <c r="E386" s="49">
        <v>0</v>
      </c>
      <c r="F386" s="111">
        <v>162.69999999999999</v>
      </c>
      <c r="G386" s="49">
        <v>0</v>
      </c>
    </row>
    <row r="387" spans="1:7" s="2" customFormat="1" ht="15" customHeight="1" x14ac:dyDescent="0.25">
      <c r="A387" s="201"/>
      <c r="B387" s="20" t="s">
        <v>172</v>
      </c>
      <c r="C387" s="16" t="s">
        <v>173</v>
      </c>
      <c r="D387" s="49">
        <f t="shared" si="8"/>
        <v>166.10000000000002</v>
      </c>
      <c r="E387" s="49">
        <v>121.4</v>
      </c>
      <c r="F387" s="111">
        <v>44.7</v>
      </c>
      <c r="G387" s="49">
        <v>0</v>
      </c>
    </row>
    <row r="388" spans="1:7" s="2" customFormat="1" ht="17.25" customHeight="1" x14ac:dyDescent="0.25">
      <c r="A388" s="201"/>
      <c r="B388" s="20" t="s">
        <v>174</v>
      </c>
      <c r="C388" s="16" t="s">
        <v>175</v>
      </c>
      <c r="D388" s="49">
        <f t="shared" si="8"/>
        <v>51.1</v>
      </c>
      <c r="E388" s="49">
        <v>0</v>
      </c>
      <c r="F388" s="111">
        <v>51.1</v>
      </c>
      <c r="G388" s="49">
        <v>0</v>
      </c>
    </row>
    <row r="389" spans="1:7" s="2" customFormat="1" ht="15" customHeight="1" x14ac:dyDescent="0.25">
      <c r="A389" s="201"/>
      <c r="B389" s="20" t="s">
        <v>53</v>
      </c>
      <c r="C389" s="16" t="s">
        <v>54</v>
      </c>
      <c r="D389" s="49">
        <f t="shared" si="8"/>
        <v>1.3</v>
      </c>
      <c r="E389" s="49">
        <v>0</v>
      </c>
      <c r="F389" s="111">
        <v>1.3</v>
      </c>
      <c r="G389" s="49">
        <v>0</v>
      </c>
    </row>
    <row r="390" spans="1:7" s="2" customFormat="1" ht="33" customHeight="1" x14ac:dyDescent="0.25">
      <c r="A390" s="202"/>
      <c r="B390" s="20" t="s">
        <v>193</v>
      </c>
      <c r="C390" s="16" t="s">
        <v>211</v>
      </c>
      <c r="D390" s="49">
        <f>E390+F390+G390</f>
        <v>216.7</v>
      </c>
      <c r="E390" s="49">
        <v>0</v>
      </c>
      <c r="F390" s="111">
        <v>216.7</v>
      </c>
      <c r="G390" s="49">
        <v>0</v>
      </c>
    </row>
    <row r="391" spans="1:7" s="2" customFormat="1" ht="31.5" customHeight="1" x14ac:dyDescent="0.35">
      <c r="A391" s="268" t="s">
        <v>204</v>
      </c>
      <c r="B391" s="269"/>
      <c r="C391" s="47"/>
      <c r="D391" s="61">
        <f>SUM(D374:D390)</f>
        <v>1667.6999999999998</v>
      </c>
      <c r="E391" s="61">
        <f>SUM(E374:E390)</f>
        <v>217</v>
      </c>
      <c r="F391" s="61">
        <f>SUM(F374:F390)</f>
        <v>1450.7</v>
      </c>
      <c r="G391" s="61">
        <f>SUM(G374:G390)</f>
        <v>0</v>
      </c>
    </row>
    <row r="392" spans="1:7" s="2" customFormat="1" ht="21" customHeight="1" x14ac:dyDescent="0.25">
      <c r="A392" s="276" t="s">
        <v>152</v>
      </c>
      <c r="B392" s="20" t="s">
        <v>156</v>
      </c>
      <c r="C392" s="16" t="s">
        <v>157</v>
      </c>
      <c r="D392" s="49">
        <f>E392+F392+G392</f>
        <v>4.0999999999999996</v>
      </c>
      <c r="E392" s="55">
        <v>4.0999999999999996</v>
      </c>
      <c r="F392" s="55">
        <v>0</v>
      </c>
      <c r="G392" s="49">
        <v>0</v>
      </c>
    </row>
    <row r="393" spans="1:7" s="2" customFormat="1" ht="24.75" customHeight="1" x14ac:dyDescent="0.25">
      <c r="A393" s="277"/>
      <c r="B393" s="26" t="s">
        <v>187</v>
      </c>
      <c r="C393" s="72" t="s">
        <v>188</v>
      </c>
      <c r="D393" s="49">
        <f t="shared" ref="D393:D402" si="9">E393+F393+G393</f>
        <v>0.9</v>
      </c>
      <c r="E393" s="49">
        <v>0</v>
      </c>
      <c r="F393" s="28">
        <v>0.9</v>
      </c>
      <c r="G393" s="49">
        <v>0</v>
      </c>
    </row>
    <row r="394" spans="1:7" s="2" customFormat="1" ht="17.25" customHeight="1" x14ac:dyDescent="0.25">
      <c r="A394" s="277"/>
      <c r="B394" s="73" t="s">
        <v>189</v>
      </c>
      <c r="C394" s="72" t="s">
        <v>190</v>
      </c>
      <c r="D394" s="49">
        <f t="shared" si="9"/>
        <v>49.8</v>
      </c>
      <c r="E394" s="49">
        <v>0</v>
      </c>
      <c r="F394" s="28">
        <v>49.8</v>
      </c>
      <c r="G394" s="49">
        <v>0</v>
      </c>
    </row>
    <row r="395" spans="1:7" s="2" customFormat="1" ht="21.75" customHeight="1" x14ac:dyDescent="0.25">
      <c r="A395" s="277"/>
      <c r="B395" s="73" t="s">
        <v>191</v>
      </c>
      <c r="C395" s="72" t="s">
        <v>192</v>
      </c>
      <c r="D395" s="49">
        <f t="shared" si="9"/>
        <v>17.8</v>
      </c>
      <c r="E395" s="49">
        <v>0</v>
      </c>
      <c r="F395" s="28">
        <v>17.8</v>
      </c>
      <c r="G395" s="49">
        <v>0</v>
      </c>
    </row>
    <row r="396" spans="1:7" s="2" customFormat="1" ht="19.5" customHeight="1" x14ac:dyDescent="0.25">
      <c r="A396" s="277"/>
      <c r="B396" s="20" t="s">
        <v>44</v>
      </c>
      <c r="C396" s="16" t="s">
        <v>45</v>
      </c>
      <c r="D396" s="49">
        <f t="shared" si="9"/>
        <v>0.3</v>
      </c>
      <c r="E396" s="49">
        <v>0.3</v>
      </c>
      <c r="F396" s="111">
        <v>0</v>
      </c>
      <c r="G396" s="49">
        <v>0</v>
      </c>
    </row>
    <row r="397" spans="1:7" s="2" customFormat="1" ht="17.25" customHeight="1" x14ac:dyDescent="0.25">
      <c r="A397" s="277"/>
      <c r="B397" s="20" t="s">
        <v>323</v>
      </c>
      <c r="C397" s="16" t="s">
        <v>165</v>
      </c>
      <c r="D397" s="49">
        <f t="shared" si="9"/>
        <v>0.8</v>
      </c>
      <c r="E397" s="49">
        <v>0.6</v>
      </c>
      <c r="F397" s="28">
        <v>0.2</v>
      </c>
      <c r="G397" s="49">
        <v>0</v>
      </c>
    </row>
    <row r="398" spans="1:7" s="2" customFormat="1" ht="32.25" customHeight="1" x14ac:dyDescent="0.25">
      <c r="A398" s="277"/>
      <c r="B398" s="20" t="s">
        <v>208</v>
      </c>
      <c r="C398" s="20" t="s">
        <v>209</v>
      </c>
      <c r="D398" s="49">
        <f t="shared" si="9"/>
        <v>0.6</v>
      </c>
      <c r="E398" s="49">
        <v>0</v>
      </c>
      <c r="F398" s="28">
        <v>0.6</v>
      </c>
      <c r="G398" s="49">
        <v>0</v>
      </c>
    </row>
    <row r="399" spans="1:7" s="2" customFormat="1" ht="18" customHeight="1" x14ac:dyDescent="0.25">
      <c r="A399" s="277"/>
      <c r="B399" s="20" t="s">
        <v>205</v>
      </c>
      <c r="C399" s="16" t="s">
        <v>169</v>
      </c>
      <c r="D399" s="49">
        <f t="shared" si="9"/>
        <v>1.2</v>
      </c>
      <c r="E399" s="49">
        <v>0</v>
      </c>
      <c r="F399" s="28">
        <v>1.2</v>
      </c>
      <c r="G399" s="49">
        <v>0</v>
      </c>
    </row>
    <row r="400" spans="1:7" s="2" customFormat="1" ht="16.5" customHeight="1" x14ac:dyDescent="0.25">
      <c r="A400" s="277"/>
      <c r="B400" s="20" t="s">
        <v>327</v>
      </c>
      <c r="C400" s="16" t="s">
        <v>175</v>
      </c>
      <c r="D400" s="49">
        <f t="shared" si="9"/>
        <v>1.7</v>
      </c>
      <c r="E400" s="49">
        <v>1.7</v>
      </c>
      <c r="F400" s="111">
        <v>0</v>
      </c>
      <c r="G400" s="49">
        <v>0</v>
      </c>
    </row>
    <row r="401" spans="1:7" s="2" customFormat="1" ht="15.75" customHeight="1" x14ac:dyDescent="0.25">
      <c r="A401" s="277"/>
      <c r="B401" s="20" t="s">
        <v>324</v>
      </c>
      <c r="C401" s="16" t="s">
        <v>54</v>
      </c>
      <c r="D401" s="49">
        <f t="shared" si="9"/>
        <v>1.9</v>
      </c>
      <c r="E401" s="49">
        <v>0</v>
      </c>
      <c r="F401" s="28">
        <v>1.9</v>
      </c>
      <c r="G401" s="49">
        <v>0</v>
      </c>
    </row>
    <row r="402" spans="1:7" s="2" customFormat="1" ht="15" customHeight="1" x14ac:dyDescent="0.25">
      <c r="A402" s="277"/>
      <c r="B402" s="20" t="s">
        <v>206</v>
      </c>
      <c r="C402" s="16" t="s">
        <v>56</v>
      </c>
      <c r="D402" s="49">
        <f t="shared" si="9"/>
        <v>2.9</v>
      </c>
      <c r="E402" s="49">
        <v>0</v>
      </c>
      <c r="F402" s="28">
        <v>2.9</v>
      </c>
      <c r="G402" s="49">
        <v>0</v>
      </c>
    </row>
    <row r="403" spans="1:7" s="2" customFormat="1" ht="15.75" customHeight="1" x14ac:dyDescent="0.25">
      <c r="A403" s="278"/>
      <c r="B403" s="20" t="s">
        <v>325</v>
      </c>
      <c r="C403" s="16" t="s">
        <v>177</v>
      </c>
      <c r="D403" s="49">
        <f>E403+F403+G403</f>
        <v>12.1</v>
      </c>
      <c r="E403" s="49">
        <v>0</v>
      </c>
      <c r="F403" s="28">
        <v>12.1</v>
      </c>
      <c r="G403" s="49">
        <v>0</v>
      </c>
    </row>
    <row r="404" spans="1:7" s="2" customFormat="1" ht="18.75" customHeight="1" x14ac:dyDescent="0.35">
      <c r="A404" s="45" t="s">
        <v>278</v>
      </c>
      <c r="B404" s="59"/>
      <c r="C404" s="47"/>
      <c r="D404" s="58">
        <f>SUM(D392:D403)</f>
        <v>94.1</v>
      </c>
      <c r="E404" s="58">
        <f>SUM(E392:E403)</f>
        <v>6.6999999999999993</v>
      </c>
      <c r="F404" s="58">
        <f>SUM(F392:F403)</f>
        <v>87.4</v>
      </c>
      <c r="G404" s="58">
        <f>SUM(G392:G403)</f>
        <v>0</v>
      </c>
    </row>
    <row r="405" spans="1:7" s="2" customFormat="1" ht="19.5" customHeight="1" x14ac:dyDescent="0.25">
      <c r="A405" s="254" t="s">
        <v>154</v>
      </c>
      <c r="B405" s="26" t="s">
        <v>187</v>
      </c>
      <c r="C405" s="72" t="s">
        <v>188</v>
      </c>
      <c r="D405" s="49">
        <f>E405+F405+G405</f>
        <v>361.9</v>
      </c>
      <c r="E405" s="49">
        <v>0</v>
      </c>
      <c r="F405" s="111">
        <v>361.9</v>
      </c>
      <c r="G405" s="49">
        <v>0</v>
      </c>
    </row>
    <row r="406" spans="1:7" s="2" customFormat="1" ht="18" customHeight="1" x14ac:dyDescent="0.25">
      <c r="A406" s="255"/>
      <c r="B406" s="26" t="s">
        <v>189</v>
      </c>
      <c r="C406" s="72" t="s">
        <v>190</v>
      </c>
      <c r="D406" s="49">
        <f>E406+F406+G406</f>
        <v>879.4</v>
      </c>
      <c r="E406" s="49">
        <v>0</v>
      </c>
      <c r="F406" s="111">
        <v>879.4</v>
      </c>
      <c r="G406" s="49">
        <v>0</v>
      </c>
    </row>
    <row r="407" spans="1:7" s="2" customFormat="1" ht="35.25" customHeight="1" x14ac:dyDescent="0.25">
      <c r="A407" s="255"/>
      <c r="B407" s="26" t="s">
        <v>191</v>
      </c>
      <c r="C407" s="72" t="s">
        <v>192</v>
      </c>
      <c r="D407" s="49">
        <f>E407+F407+G407</f>
        <v>1291.0999999999999</v>
      </c>
      <c r="E407" s="49">
        <v>0</v>
      </c>
      <c r="F407" s="111">
        <v>1291.0999999999999</v>
      </c>
      <c r="G407" s="49">
        <v>0</v>
      </c>
    </row>
    <row r="408" spans="1:7" s="2" customFormat="1" ht="22.5" customHeight="1" x14ac:dyDescent="0.35">
      <c r="A408" s="45" t="s">
        <v>279</v>
      </c>
      <c r="B408" s="59"/>
      <c r="C408" s="47"/>
      <c r="D408" s="60">
        <f>SUM(D405:D407)</f>
        <v>2532.3999999999996</v>
      </c>
      <c r="E408" s="60">
        <f>SUM(E405:E407)</f>
        <v>0</v>
      </c>
      <c r="F408" s="60">
        <f>SUM(F405:F407)</f>
        <v>2532.3999999999996</v>
      </c>
      <c r="G408" s="60">
        <f>SUM(G405:G407)</f>
        <v>0</v>
      </c>
    </row>
    <row r="409" spans="1:7" s="2" customFormat="1" ht="19.5" customHeight="1" x14ac:dyDescent="0.25">
      <c r="A409" s="254" t="s">
        <v>153</v>
      </c>
      <c r="B409" s="26" t="s">
        <v>187</v>
      </c>
      <c r="C409" s="72" t="s">
        <v>188</v>
      </c>
      <c r="D409" s="49">
        <f>E409+F409+G409</f>
        <v>1.2</v>
      </c>
      <c r="E409" s="49">
        <v>0</v>
      </c>
      <c r="F409" s="111">
        <v>1.2</v>
      </c>
      <c r="G409" s="49">
        <v>0</v>
      </c>
    </row>
    <row r="410" spans="1:7" s="2" customFormat="1" ht="19.5" customHeight="1" x14ac:dyDescent="0.25">
      <c r="A410" s="255"/>
      <c r="B410" s="20" t="s">
        <v>158</v>
      </c>
      <c r="C410" s="16" t="s">
        <v>43</v>
      </c>
      <c r="D410" s="49">
        <f t="shared" ref="D410:D421" si="10">E410+F410+G410</f>
        <v>4.2</v>
      </c>
      <c r="E410" s="49">
        <v>0</v>
      </c>
      <c r="F410" s="111">
        <v>4.2</v>
      </c>
      <c r="G410" s="49">
        <v>0</v>
      </c>
    </row>
    <row r="411" spans="1:7" s="2" customFormat="1" ht="19.5" customHeight="1" x14ac:dyDescent="0.25">
      <c r="A411" s="255"/>
      <c r="B411" s="73" t="s">
        <v>189</v>
      </c>
      <c r="C411" s="72" t="s">
        <v>190</v>
      </c>
      <c r="D411" s="49">
        <f t="shared" si="10"/>
        <v>1.5</v>
      </c>
      <c r="E411" s="49">
        <v>0</v>
      </c>
      <c r="F411" s="111">
        <v>1.5</v>
      </c>
      <c r="G411" s="49">
        <v>0</v>
      </c>
    </row>
    <row r="412" spans="1:7" s="2" customFormat="1" ht="20.25" customHeight="1" x14ac:dyDescent="0.25">
      <c r="A412" s="255"/>
      <c r="B412" s="73" t="s">
        <v>191</v>
      </c>
      <c r="C412" s="72" t="s">
        <v>192</v>
      </c>
      <c r="D412" s="49">
        <f t="shared" si="10"/>
        <v>8.1</v>
      </c>
      <c r="E412" s="49">
        <v>0</v>
      </c>
      <c r="F412" s="111">
        <v>8.1</v>
      </c>
      <c r="G412" s="49">
        <v>0</v>
      </c>
    </row>
    <row r="413" spans="1:7" s="2" customFormat="1" ht="33" customHeight="1" x14ac:dyDescent="0.25">
      <c r="A413" s="255"/>
      <c r="B413" s="20" t="s">
        <v>208</v>
      </c>
      <c r="C413" s="20" t="s">
        <v>209</v>
      </c>
      <c r="D413" s="49">
        <f t="shared" si="10"/>
        <v>0.7</v>
      </c>
      <c r="E413" s="49">
        <v>0</v>
      </c>
      <c r="F413" s="111">
        <v>0.7</v>
      </c>
      <c r="G413" s="49">
        <v>0</v>
      </c>
    </row>
    <row r="414" spans="1:7" s="2" customFormat="1" ht="17.25" customHeight="1" x14ac:dyDescent="0.25">
      <c r="A414" s="255"/>
      <c r="B414" s="20" t="s">
        <v>168</v>
      </c>
      <c r="C414" s="16" t="s">
        <v>169</v>
      </c>
      <c r="D414" s="49">
        <f t="shared" si="10"/>
        <v>0.3</v>
      </c>
      <c r="E414" s="49">
        <v>0</v>
      </c>
      <c r="F414" s="111">
        <v>0.3</v>
      </c>
      <c r="G414" s="49">
        <v>0</v>
      </c>
    </row>
    <row r="415" spans="1:7" s="2" customFormat="1" ht="17.25" customHeight="1" x14ac:dyDescent="0.25">
      <c r="A415" s="255"/>
      <c r="B415" s="20" t="s">
        <v>170</v>
      </c>
      <c r="C415" s="16" t="s">
        <v>171</v>
      </c>
      <c r="D415" s="49">
        <f t="shared" si="10"/>
        <v>1.9000000000000001</v>
      </c>
      <c r="E415" s="49">
        <v>0.3</v>
      </c>
      <c r="F415" s="111">
        <v>1.6</v>
      </c>
      <c r="G415" s="49">
        <v>0</v>
      </c>
    </row>
    <row r="416" spans="1:7" s="2" customFormat="1" ht="15" customHeight="1" x14ac:dyDescent="0.25">
      <c r="A416" s="255"/>
      <c r="B416" s="20" t="s">
        <v>174</v>
      </c>
      <c r="C416" s="16" t="s">
        <v>175</v>
      </c>
      <c r="D416" s="49">
        <f t="shared" si="10"/>
        <v>1</v>
      </c>
      <c r="E416" s="49">
        <v>0</v>
      </c>
      <c r="F416" s="111">
        <v>1</v>
      </c>
      <c r="G416" s="49">
        <v>0</v>
      </c>
    </row>
    <row r="417" spans="1:7" s="2" customFormat="1" ht="37.5" customHeight="1" x14ac:dyDescent="0.25">
      <c r="A417" s="255"/>
      <c r="B417" s="20" t="s">
        <v>319</v>
      </c>
      <c r="C417" s="16" t="s">
        <v>322</v>
      </c>
      <c r="D417" s="49">
        <f t="shared" si="10"/>
        <v>2.2999999999999998</v>
      </c>
      <c r="E417" s="49">
        <v>0</v>
      </c>
      <c r="F417" s="111">
        <v>2.2999999999999998</v>
      </c>
      <c r="G417" s="49">
        <v>0</v>
      </c>
    </row>
    <row r="418" spans="1:7" s="2" customFormat="1" ht="17.25" customHeight="1" x14ac:dyDescent="0.25">
      <c r="A418" s="255"/>
      <c r="B418" s="20" t="s">
        <v>325</v>
      </c>
      <c r="C418" s="16" t="s">
        <v>177</v>
      </c>
      <c r="D418" s="49">
        <f t="shared" si="10"/>
        <v>0.1</v>
      </c>
      <c r="E418" s="49">
        <v>0</v>
      </c>
      <c r="F418" s="111">
        <v>0.1</v>
      </c>
      <c r="G418" s="49">
        <v>0</v>
      </c>
    </row>
    <row r="419" spans="1:7" s="2" customFormat="1" ht="16.5" customHeight="1" x14ac:dyDescent="0.25">
      <c r="A419" s="255"/>
      <c r="B419" s="20" t="s">
        <v>207</v>
      </c>
      <c r="C419" s="16" t="s">
        <v>181</v>
      </c>
      <c r="D419" s="49">
        <f t="shared" si="10"/>
        <v>0.8</v>
      </c>
      <c r="E419" s="49">
        <v>0.2</v>
      </c>
      <c r="F419" s="111">
        <v>0.6</v>
      </c>
      <c r="G419" s="49">
        <v>0</v>
      </c>
    </row>
    <row r="420" spans="1:7" s="2" customFormat="1" ht="30.75" customHeight="1" x14ac:dyDescent="0.25">
      <c r="A420" s="255"/>
      <c r="B420" s="20" t="s">
        <v>193</v>
      </c>
      <c r="C420" s="16" t="s">
        <v>211</v>
      </c>
      <c r="D420" s="49">
        <f t="shared" si="10"/>
        <v>0.1</v>
      </c>
      <c r="E420" s="49">
        <v>0</v>
      </c>
      <c r="F420" s="111">
        <v>0.1</v>
      </c>
      <c r="G420" s="49">
        <v>0</v>
      </c>
    </row>
    <row r="421" spans="1:7" s="2" customFormat="1" ht="20.25" customHeight="1" x14ac:dyDescent="0.25">
      <c r="A421" s="256"/>
      <c r="B421" s="20" t="s">
        <v>326</v>
      </c>
      <c r="C421" s="16" t="s">
        <v>185</v>
      </c>
      <c r="D421" s="49">
        <f t="shared" si="10"/>
        <v>0.1</v>
      </c>
      <c r="E421" s="49">
        <v>0</v>
      </c>
      <c r="F421" s="111">
        <v>0.1</v>
      </c>
      <c r="G421" s="49">
        <v>0</v>
      </c>
    </row>
    <row r="422" spans="1:7" s="2" customFormat="1" ht="18.75" customHeight="1" x14ac:dyDescent="0.35">
      <c r="A422" s="45" t="s">
        <v>280</v>
      </c>
      <c r="B422" s="59"/>
      <c r="C422" s="47"/>
      <c r="D422" s="61">
        <f>SUM(D409:D421)</f>
        <v>22.300000000000004</v>
      </c>
      <c r="E422" s="61">
        <f>SUM(E409:E421)</f>
        <v>0.5</v>
      </c>
      <c r="F422" s="61">
        <f>SUM(F409:F421)</f>
        <v>21.800000000000008</v>
      </c>
      <c r="G422" s="61">
        <f>SUM(G409:G421)</f>
        <v>0</v>
      </c>
    </row>
    <row r="423" spans="1:7" s="2" customFormat="1" ht="17.25" customHeight="1" x14ac:dyDescent="0.35">
      <c r="A423" s="48" t="s">
        <v>212</v>
      </c>
      <c r="B423" s="59"/>
      <c r="C423" s="47"/>
      <c r="D423" s="61">
        <f>D359+D373+D391+D404+D408+D422</f>
        <v>5880.3</v>
      </c>
      <c r="E423" s="61">
        <f>E359+E373+E391+E404+E408+E422</f>
        <v>231.89999999999998</v>
      </c>
      <c r="F423" s="61">
        <f>F359+F373+F391+F404+F408+F422</f>
        <v>5648.4000000000005</v>
      </c>
      <c r="G423" s="61">
        <f>G359+G373+G391+G404+G408+G422</f>
        <v>0</v>
      </c>
    </row>
    <row r="424" spans="1:7" s="2" customFormat="1" ht="16.5" customHeight="1" x14ac:dyDescent="0.25">
      <c r="A424" s="300" t="s">
        <v>7</v>
      </c>
      <c r="B424" s="300"/>
      <c r="C424" s="300"/>
      <c r="D424" s="300"/>
      <c r="E424" s="300"/>
      <c r="F424" s="81"/>
      <c r="G424" s="81"/>
    </row>
    <row r="425" spans="1:7" s="2" customFormat="1" ht="15.75" customHeight="1" x14ac:dyDescent="0.25">
      <c r="A425" s="200" t="s">
        <v>65</v>
      </c>
      <c r="B425" s="217" t="s">
        <v>321</v>
      </c>
      <c r="C425" s="217" t="s">
        <v>210</v>
      </c>
      <c r="D425" s="76">
        <f>E425+F425</f>
        <v>180</v>
      </c>
      <c r="E425" s="76">
        <f>E427</f>
        <v>0</v>
      </c>
      <c r="F425" s="76">
        <f>F427</f>
        <v>180</v>
      </c>
      <c r="G425" s="76">
        <f>G427</f>
        <v>0</v>
      </c>
    </row>
    <row r="426" spans="1:7" s="2" customFormat="1" ht="18.75" customHeight="1" x14ac:dyDescent="0.25">
      <c r="A426" s="201"/>
      <c r="B426" s="241"/>
      <c r="C426" s="241"/>
      <c r="D426" s="190" t="s">
        <v>17</v>
      </c>
      <c r="E426" s="191"/>
      <c r="F426" s="192"/>
      <c r="G426" s="81"/>
    </row>
    <row r="427" spans="1:7" s="2" customFormat="1" ht="15" customHeight="1" x14ac:dyDescent="0.25">
      <c r="A427" s="201"/>
      <c r="B427" s="218"/>
      <c r="C427" s="218"/>
      <c r="D427" s="114" t="s">
        <v>328</v>
      </c>
      <c r="E427" s="157">
        <v>0</v>
      </c>
      <c r="F427" s="3">
        <v>180</v>
      </c>
      <c r="G427" s="157">
        <v>0</v>
      </c>
    </row>
    <row r="428" spans="1:7" s="2" customFormat="1" ht="16.5" customHeight="1" x14ac:dyDescent="0.25">
      <c r="A428" s="201"/>
      <c r="B428" s="188" t="s">
        <v>320</v>
      </c>
      <c r="C428" s="188" t="s">
        <v>209</v>
      </c>
      <c r="D428" s="76">
        <f>E428+F428</f>
        <v>180</v>
      </c>
      <c r="E428" s="76">
        <f>E430</f>
        <v>0</v>
      </c>
      <c r="F428" s="76">
        <f>F430</f>
        <v>180</v>
      </c>
      <c r="G428" s="76">
        <f>G430</f>
        <v>0</v>
      </c>
    </row>
    <row r="429" spans="1:7" s="2" customFormat="1" ht="16.5" customHeight="1" x14ac:dyDescent="0.25">
      <c r="A429" s="201"/>
      <c r="B429" s="189"/>
      <c r="C429" s="189"/>
      <c r="D429" s="190" t="s">
        <v>17</v>
      </c>
      <c r="E429" s="191"/>
      <c r="F429" s="192"/>
      <c r="G429" s="81"/>
    </row>
    <row r="430" spans="1:7" s="2" customFormat="1" ht="17.25" customHeight="1" x14ac:dyDescent="0.25">
      <c r="A430" s="201"/>
      <c r="B430" s="189"/>
      <c r="C430" s="189"/>
      <c r="D430" s="114" t="s">
        <v>328</v>
      </c>
      <c r="E430" s="157">
        <v>0</v>
      </c>
      <c r="F430" s="3">
        <v>180</v>
      </c>
      <c r="G430" s="157">
        <v>0</v>
      </c>
    </row>
    <row r="431" spans="1:7" s="2" customFormat="1" ht="18.75" customHeight="1" x14ac:dyDescent="0.25">
      <c r="A431" s="201"/>
      <c r="B431" s="199" t="s">
        <v>285</v>
      </c>
      <c r="C431" s="199" t="s">
        <v>286</v>
      </c>
      <c r="D431" s="33">
        <f>E431+F431</f>
        <v>148</v>
      </c>
      <c r="E431" s="33">
        <f>E433+E434</f>
        <v>48</v>
      </c>
      <c r="F431" s="33">
        <f>F433+F434</f>
        <v>100</v>
      </c>
      <c r="G431" s="33">
        <f>G433+G434</f>
        <v>0</v>
      </c>
    </row>
    <row r="432" spans="1:7" s="2" customFormat="1" ht="14.25" customHeight="1" x14ac:dyDescent="0.25">
      <c r="A432" s="201"/>
      <c r="B432" s="199"/>
      <c r="C432" s="199"/>
      <c r="D432" s="190" t="s">
        <v>17</v>
      </c>
      <c r="E432" s="191"/>
      <c r="F432" s="192"/>
      <c r="G432" s="81"/>
    </row>
    <row r="433" spans="1:7" s="2" customFormat="1" ht="52.5" customHeight="1" x14ac:dyDescent="0.25">
      <c r="A433" s="201"/>
      <c r="B433" s="199"/>
      <c r="C433" s="199"/>
      <c r="D433" s="87" t="s">
        <v>329</v>
      </c>
      <c r="E433" s="49">
        <v>48</v>
      </c>
      <c r="F433" s="111">
        <v>40</v>
      </c>
      <c r="G433" s="49">
        <v>0</v>
      </c>
    </row>
    <row r="434" spans="1:7" s="2" customFormat="1" ht="66" customHeight="1" x14ac:dyDescent="0.25">
      <c r="A434" s="201"/>
      <c r="B434" s="199"/>
      <c r="C434" s="199"/>
      <c r="D434" s="87" t="s">
        <v>330</v>
      </c>
      <c r="E434" s="49">
        <v>0</v>
      </c>
      <c r="F434" s="111">
        <v>60</v>
      </c>
      <c r="G434" s="49">
        <v>0</v>
      </c>
    </row>
    <row r="435" spans="1:7" s="2" customFormat="1" ht="16.5" customHeight="1" x14ac:dyDescent="0.25">
      <c r="A435" s="201"/>
      <c r="B435" s="188" t="s">
        <v>319</v>
      </c>
      <c r="C435" s="188" t="s">
        <v>322</v>
      </c>
      <c r="D435" s="76">
        <f>E435+F435</f>
        <v>38</v>
      </c>
      <c r="E435" s="76">
        <f>E437</f>
        <v>38</v>
      </c>
      <c r="F435" s="76">
        <f>F437</f>
        <v>0</v>
      </c>
      <c r="G435" s="76">
        <f>G437</f>
        <v>0</v>
      </c>
    </row>
    <row r="436" spans="1:7" s="2" customFormat="1" ht="17.25" customHeight="1" x14ac:dyDescent="0.25">
      <c r="A436" s="201"/>
      <c r="B436" s="189"/>
      <c r="C436" s="189"/>
      <c r="D436" s="190" t="s">
        <v>17</v>
      </c>
      <c r="E436" s="191"/>
      <c r="F436" s="192"/>
      <c r="G436" s="81"/>
    </row>
    <row r="437" spans="1:7" s="2" customFormat="1" ht="30" customHeight="1" x14ac:dyDescent="0.25">
      <c r="A437" s="202"/>
      <c r="B437" s="189"/>
      <c r="C437" s="189"/>
      <c r="D437" s="114" t="s">
        <v>507</v>
      </c>
      <c r="E437" s="157">
        <v>38</v>
      </c>
      <c r="F437" s="3">
        <v>0</v>
      </c>
      <c r="G437" s="3">
        <v>0</v>
      </c>
    </row>
    <row r="438" spans="1:7" s="2" customFormat="1" ht="32.25" customHeight="1" x14ac:dyDescent="0.25">
      <c r="A438" s="22" t="s">
        <v>273</v>
      </c>
      <c r="B438" s="26"/>
      <c r="C438" s="26"/>
      <c r="D438" s="33">
        <f>D425+D431+D428+D435</f>
        <v>546</v>
      </c>
      <c r="E438" s="33">
        <f>E425+E431+E428+E435</f>
        <v>86</v>
      </c>
      <c r="F438" s="33">
        <f>F425+F431+F428+F435</f>
        <v>460</v>
      </c>
      <c r="G438" s="33">
        <f>G425+G431+G428+G435</f>
        <v>0</v>
      </c>
    </row>
    <row r="439" spans="1:7" s="2" customFormat="1" ht="21.75" customHeight="1" x14ac:dyDescent="0.25">
      <c r="A439" s="200" t="s">
        <v>8</v>
      </c>
      <c r="B439" s="248" t="s">
        <v>331</v>
      </c>
      <c r="C439" s="26" t="s">
        <v>318</v>
      </c>
      <c r="D439" s="118">
        <f>D441</f>
        <v>3000</v>
      </c>
      <c r="E439" s="118">
        <f>E441</f>
        <v>0</v>
      </c>
      <c r="F439" s="118">
        <f>F441</f>
        <v>3000</v>
      </c>
      <c r="G439" s="118">
        <f>G441</f>
        <v>0</v>
      </c>
    </row>
    <row r="440" spans="1:7" s="2" customFormat="1" ht="15.75" x14ac:dyDescent="0.25">
      <c r="A440" s="201"/>
      <c r="B440" s="249"/>
      <c r="C440" s="14"/>
      <c r="D440" s="190" t="s">
        <v>17</v>
      </c>
      <c r="E440" s="191"/>
      <c r="F440" s="192"/>
      <c r="G440" s="81"/>
    </row>
    <row r="441" spans="1:7" s="2" customFormat="1" ht="19.5" customHeight="1" x14ac:dyDescent="0.25">
      <c r="A441" s="201"/>
      <c r="B441" s="249"/>
      <c r="C441" s="25" t="s">
        <v>332</v>
      </c>
      <c r="D441" s="109">
        <f>E441+F441</f>
        <v>3000</v>
      </c>
      <c r="E441" s="109">
        <v>0</v>
      </c>
      <c r="F441" s="40">
        <v>3000</v>
      </c>
      <c r="G441" s="109">
        <v>0</v>
      </c>
    </row>
    <row r="442" spans="1:7" s="2" customFormat="1" ht="18.75" customHeight="1" x14ac:dyDescent="0.25">
      <c r="A442" s="201"/>
      <c r="B442" s="248" t="s">
        <v>49</v>
      </c>
      <c r="C442" s="26" t="s">
        <v>50</v>
      </c>
      <c r="D442" s="118">
        <f>D444</f>
        <v>818.1</v>
      </c>
      <c r="E442" s="118">
        <f>E444</f>
        <v>818.1</v>
      </c>
      <c r="F442" s="118">
        <f>F444</f>
        <v>0</v>
      </c>
      <c r="G442" s="118">
        <f>G444</f>
        <v>0</v>
      </c>
    </row>
    <row r="443" spans="1:7" s="2" customFormat="1" ht="15" customHeight="1" x14ac:dyDescent="0.25">
      <c r="A443" s="201"/>
      <c r="B443" s="249"/>
      <c r="C443" s="30"/>
      <c r="D443" s="190" t="s">
        <v>17</v>
      </c>
      <c r="E443" s="191"/>
      <c r="F443" s="192"/>
      <c r="G443" s="81"/>
    </row>
    <row r="444" spans="1:7" s="2" customFormat="1" ht="35.25" customHeight="1" x14ac:dyDescent="0.25">
      <c r="A444" s="201"/>
      <c r="B444" s="250"/>
      <c r="C444" s="30" t="s">
        <v>333</v>
      </c>
      <c r="D444" s="109">
        <v>818.1</v>
      </c>
      <c r="E444" s="109">
        <v>818.1</v>
      </c>
      <c r="F444" s="109">
        <v>0</v>
      </c>
      <c r="G444" s="109">
        <v>0</v>
      </c>
    </row>
    <row r="445" spans="1:7" s="2" customFormat="1" ht="23.25" customHeight="1" x14ac:dyDescent="0.25">
      <c r="A445" s="201"/>
      <c r="B445" s="248" t="s">
        <v>189</v>
      </c>
      <c r="C445" s="26" t="s">
        <v>190</v>
      </c>
      <c r="D445" s="113">
        <f>D447</f>
        <v>1490</v>
      </c>
      <c r="E445" s="113">
        <f>E447</f>
        <v>0</v>
      </c>
      <c r="F445" s="113">
        <f>F447</f>
        <v>1490</v>
      </c>
      <c r="G445" s="113">
        <f>G447</f>
        <v>0</v>
      </c>
    </row>
    <row r="446" spans="1:7" s="2" customFormat="1" ht="15.75" x14ac:dyDescent="0.25">
      <c r="A446" s="201"/>
      <c r="B446" s="249"/>
      <c r="C446" s="30"/>
      <c r="D446" s="190" t="s">
        <v>17</v>
      </c>
      <c r="E446" s="191"/>
      <c r="F446" s="192"/>
      <c r="G446" s="81"/>
    </row>
    <row r="447" spans="1:7" s="2" customFormat="1" ht="31.5" customHeight="1" x14ac:dyDescent="0.25">
      <c r="A447" s="201"/>
      <c r="B447" s="250"/>
      <c r="C447" s="30" t="s">
        <v>333</v>
      </c>
      <c r="D447" s="111">
        <f>E447+F447</f>
        <v>1490</v>
      </c>
      <c r="E447" s="111">
        <v>0</v>
      </c>
      <c r="F447" s="111">
        <v>1490</v>
      </c>
      <c r="G447" s="111">
        <v>0</v>
      </c>
    </row>
    <row r="448" spans="1:7" s="2" customFormat="1" ht="23.25" customHeight="1" x14ac:dyDescent="0.25">
      <c r="A448" s="201"/>
      <c r="B448" s="188" t="s">
        <v>191</v>
      </c>
      <c r="C448" s="72" t="s">
        <v>192</v>
      </c>
      <c r="D448" s="118">
        <f>SUM(D450:D451)</f>
        <v>3350</v>
      </c>
      <c r="E448" s="118">
        <f>SUM(E450:E451)</f>
        <v>0</v>
      </c>
      <c r="F448" s="118">
        <f>SUM(F450:F451)</f>
        <v>3350</v>
      </c>
      <c r="G448" s="118">
        <f>SUM(G450:G451)</f>
        <v>0</v>
      </c>
    </row>
    <row r="449" spans="1:7" s="2" customFormat="1" ht="17.25" customHeight="1" x14ac:dyDescent="0.25">
      <c r="A449" s="201"/>
      <c r="B449" s="189"/>
      <c r="C449" s="77"/>
      <c r="D449" s="190" t="s">
        <v>17</v>
      </c>
      <c r="E449" s="191"/>
      <c r="F449" s="192"/>
      <c r="G449" s="81"/>
    </row>
    <row r="450" spans="1:7" s="2" customFormat="1" ht="33.75" customHeight="1" x14ac:dyDescent="0.25">
      <c r="A450" s="201"/>
      <c r="B450" s="189"/>
      <c r="C450" s="115" t="s">
        <v>334</v>
      </c>
      <c r="D450" s="109">
        <f>E450+F450</f>
        <v>2300</v>
      </c>
      <c r="E450" s="109">
        <v>0</v>
      </c>
      <c r="F450" s="109">
        <v>2300</v>
      </c>
      <c r="G450" s="109">
        <v>0</v>
      </c>
    </row>
    <row r="451" spans="1:7" s="2" customFormat="1" ht="36" customHeight="1" x14ac:dyDescent="0.25">
      <c r="A451" s="201"/>
      <c r="B451" s="261"/>
      <c r="C451" s="115" t="s">
        <v>335</v>
      </c>
      <c r="D451" s="109">
        <f>E451+F451</f>
        <v>1050</v>
      </c>
      <c r="E451" s="109">
        <v>0</v>
      </c>
      <c r="F451" s="109">
        <v>1050</v>
      </c>
      <c r="G451" s="109">
        <v>0</v>
      </c>
    </row>
    <row r="452" spans="1:7" s="2" customFormat="1" ht="16.5" customHeight="1" x14ac:dyDescent="0.25">
      <c r="A452" s="201"/>
      <c r="B452" s="248" t="s">
        <v>160</v>
      </c>
      <c r="C452" s="25" t="s">
        <v>161</v>
      </c>
      <c r="D452" s="118">
        <f>D454</f>
        <v>401</v>
      </c>
      <c r="E452" s="118">
        <f>E454</f>
        <v>401</v>
      </c>
      <c r="F452" s="118">
        <f>F454</f>
        <v>0</v>
      </c>
      <c r="G452" s="118">
        <f>G454</f>
        <v>0</v>
      </c>
    </row>
    <row r="453" spans="1:7" s="2" customFormat="1" ht="15.75" customHeight="1" x14ac:dyDescent="0.25">
      <c r="A453" s="201"/>
      <c r="B453" s="249"/>
      <c r="C453" s="14"/>
      <c r="D453" s="190" t="s">
        <v>17</v>
      </c>
      <c r="E453" s="191"/>
      <c r="F453" s="192"/>
      <c r="G453" s="81"/>
    </row>
    <row r="454" spans="1:7" s="2" customFormat="1" ht="36" customHeight="1" x14ac:dyDescent="0.25">
      <c r="A454" s="201"/>
      <c r="B454" s="249"/>
      <c r="C454" s="31" t="s">
        <v>46</v>
      </c>
      <c r="D454" s="109">
        <f>E454+F454</f>
        <v>401</v>
      </c>
      <c r="E454" s="109">
        <v>401</v>
      </c>
      <c r="F454" s="109">
        <v>0</v>
      </c>
      <c r="G454" s="109">
        <v>0</v>
      </c>
    </row>
    <row r="455" spans="1:7" s="2" customFormat="1" ht="24" customHeight="1" x14ac:dyDescent="0.25">
      <c r="A455" s="201"/>
      <c r="B455" s="188" t="s">
        <v>47</v>
      </c>
      <c r="C455" s="72" t="s">
        <v>48</v>
      </c>
      <c r="D455" s="118">
        <f>D457</f>
        <v>1092.5</v>
      </c>
      <c r="E455" s="118">
        <f>E457</f>
        <v>1092.5</v>
      </c>
      <c r="F455" s="118">
        <f>F457</f>
        <v>0</v>
      </c>
      <c r="G455" s="118">
        <f>G457</f>
        <v>0</v>
      </c>
    </row>
    <row r="456" spans="1:7" s="2" customFormat="1" ht="15" customHeight="1" x14ac:dyDescent="0.25">
      <c r="A456" s="201"/>
      <c r="B456" s="189"/>
      <c r="C456" s="72"/>
      <c r="D456" s="257" t="s">
        <v>17</v>
      </c>
      <c r="E456" s="258"/>
      <c r="F456" s="259"/>
      <c r="G456" s="81"/>
    </row>
    <row r="457" spans="1:7" s="2" customFormat="1" ht="33.75" customHeight="1" x14ac:dyDescent="0.25">
      <c r="A457" s="201"/>
      <c r="B457" s="189"/>
      <c r="C457" s="96" t="s">
        <v>345</v>
      </c>
      <c r="D457" s="109">
        <f>E457+F457</f>
        <v>1092.5</v>
      </c>
      <c r="E457" s="109">
        <v>1092.5</v>
      </c>
      <c r="F457" s="109">
        <v>0</v>
      </c>
      <c r="G457" s="109">
        <v>0</v>
      </c>
    </row>
    <row r="458" spans="1:7" s="2" customFormat="1" ht="18.75" customHeight="1" x14ac:dyDescent="0.25">
      <c r="A458" s="201"/>
      <c r="B458" s="248" t="s">
        <v>53</v>
      </c>
      <c r="C458" s="25" t="s">
        <v>54</v>
      </c>
      <c r="D458" s="113">
        <f>D461+D460</f>
        <v>1498.7</v>
      </c>
      <c r="E458" s="113">
        <f>E461+E460</f>
        <v>48.7</v>
      </c>
      <c r="F458" s="113">
        <f>F461+F460</f>
        <v>1450</v>
      </c>
      <c r="G458" s="113">
        <f>G461+G460</f>
        <v>0</v>
      </c>
    </row>
    <row r="459" spans="1:7" s="2" customFormat="1" ht="15.75" x14ac:dyDescent="0.25">
      <c r="A459" s="201"/>
      <c r="B459" s="249"/>
      <c r="C459" s="14"/>
      <c r="D459" s="190" t="s">
        <v>17</v>
      </c>
      <c r="E459" s="191"/>
      <c r="F459" s="192"/>
      <c r="G459" s="81"/>
    </row>
    <row r="460" spans="1:7" s="2" customFormat="1" ht="31.5" x14ac:dyDescent="0.25">
      <c r="A460" s="201"/>
      <c r="B460" s="249"/>
      <c r="C460" s="25" t="s">
        <v>34</v>
      </c>
      <c r="D460" s="109">
        <f>E460+F460</f>
        <v>48.7</v>
      </c>
      <c r="E460" s="119">
        <v>48.7</v>
      </c>
      <c r="F460" s="119">
        <v>0</v>
      </c>
      <c r="G460" s="119">
        <v>0</v>
      </c>
    </row>
    <row r="461" spans="1:7" s="2" customFormat="1" ht="47.25" x14ac:dyDescent="0.25">
      <c r="A461" s="201"/>
      <c r="B461" s="249"/>
      <c r="C461" s="31" t="s">
        <v>336</v>
      </c>
      <c r="D461" s="109">
        <f>E461+F461</f>
        <v>1450</v>
      </c>
      <c r="E461" s="109">
        <v>0</v>
      </c>
      <c r="F461" s="109">
        <v>1450</v>
      </c>
      <c r="G461" s="119">
        <v>0</v>
      </c>
    </row>
    <row r="462" spans="1:7" s="2" customFormat="1" ht="36" customHeight="1" x14ac:dyDescent="0.25">
      <c r="A462" s="201"/>
      <c r="B462" s="217" t="s">
        <v>319</v>
      </c>
      <c r="C462" s="16" t="s">
        <v>322</v>
      </c>
      <c r="D462" s="113">
        <f>D464</f>
        <v>1450</v>
      </c>
      <c r="E462" s="113">
        <f>E464</f>
        <v>0</v>
      </c>
      <c r="F462" s="113">
        <f>F464</f>
        <v>1450</v>
      </c>
      <c r="G462" s="113">
        <f>G464</f>
        <v>0</v>
      </c>
    </row>
    <row r="463" spans="1:7" s="2" customFormat="1" ht="15.75" x14ac:dyDescent="0.25">
      <c r="A463" s="201"/>
      <c r="B463" s="241"/>
      <c r="C463" s="16"/>
      <c r="D463" s="190" t="s">
        <v>17</v>
      </c>
      <c r="E463" s="191"/>
      <c r="F463" s="192"/>
      <c r="G463" s="81"/>
    </row>
    <row r="464" spans="1:7" s="2" customFormat="1" ht="31.5" x14ac:dyDescent="0.25">
      <c r="A464" s="201"/>
      <c r="B464" s="218"/>
      <c r="C464" s="16" t="s">
        <v>334</v>
      </c>
      <c r="D464" s="109">
        <f>E464+F464</f>
        <v>1450</v>
      </c>
      <c r="E464" s="109">
        <v>0</v>
      </c>
      <c r="F464" s="109">
        <v>1450</v>
      </c>
      <c r="G464" s="119">
        <v>0</v>
      </c>
    </row>
    <row r="465" spans="1:7" s="2" customFormat="1" ht="15.75" customHeight="1" x14ac:dyDescent="0.25">
      <c r="A465" s="201"/>
      <c r="B465" s="217" t="s">
        <v>176</v>
      </c>
      <c r="C465" s="16" t="s">
        <v>177</v>
      </c>
      <c r="D465" s="118">
        <f>D468+D467</f>
        <v>4570</v>
      </c>
      <c r="E465" s="118">
        <f>E468+E467</f>
        <v>0</v>
      </c>
      <c r="F465" s="118">
        <f>F468+F467</f>
        <v>4570</v>
      </c>
      <c r="G465" s="118">
        <f>G468+G467</f>
        <v>0</v>
      </c>
    </row>
    <row r="466" spans="1:7" s="2" customFormat="1" ht="15.75" x14ac:dyDescent="0.25">
      <c r="A466" s="201"/>
      <c r="B466" s="241"/>
      <c r="C466" s="16"/>
      <c r="D466" s="190" t="s">
        <v>17</v>
      </c>
      <c r="E466" s="191"/>
      <c r="F466" s="192"/>
      <c r="G466" s="81"/>
    </row>
    <row r="467" spans="1:7" s="2" customFormat="1" ht="47.25" x14ac:dyDescent="0.25">
      <c r="A467" s="201"/>
      <c r="B467" s="241"/>
      <c r="C467" s="115" t="s">
        <v>337</v>
      </c>
      <c r="D467" s="50">
        <f>E467+F467</f>
        <v>3500</v>
      </c>
      <c r="E467" s="50">
        <v>0</v>
      </c>
      <c r="F467" s="50">
        <v>3500</v>
      </c>
      <c r="G467" s="50">
        <v>0</v>
      </c>
    </row>
    <row r="468" spans="1:7" s="2" customFormat="1" ht="31.5" x14ac:dyDescent="0.25">
      <c r="A468" s="201"/>
      <c r="B468" s="218"/>
      <c r="C468" s="115" t="s">
        <v>338</v>
      </c>
      <c r="D468" s="50">
        <f>E468+F468</f>
        <v>1070</v>
      </c>
      <c r="E468" s="50">
        <v>0</v>
      </c>
      <c r="F468" s="50">
        <v>1070</v>
      </c>
      <c r="G468" s="50">
        <v>0</v>
      </c>
    </row>
    <row r="469" spans="1:7" s="2" customFormat="1" ht="18" customHeight="1" x14ac:dyDescent="0.25">
      <c r="A469" s="201"/>
      <c r="B469" s="217" t="s">
        <v>178</v>
      </c>
      <c r="C469" s="16" t="s">
        <v>179</v>
      </c>
      <c r="D469" s="118">
        <f>D471</f>
        <v>1000</v>
      </c>
      <c r="E469" s="118">
        <f>E471</f>
        <v>0</v>
      </c>
      <c r="F469" s="118">
        <f>F471</f>
        <v>1000</v>
      </c>
      <c r="G469" s="118">
        <f>G471</f>
        <v>0</v>
      </c>
    </row>
    <row r="470" spans="1:7" s="2" customFormat="1" ht="15.75" x14ac:dyDescent="0.25">
      <c r="A470" s="201"/>
      <c r="B470" s="241"/>
      <c r="C470" s="16"/>
      <c r="D470" s="190" t="s">
        <v>17</v>
      </c>
      <c r="E470" s="191"/>
      <c r="F470" s="192"/>
      <c r="G470" s="81"/>
    </row>
    <row r="471" spans="1:7" s="2" customFormat="1" ht="31.5" x14ac:dyDescent="0.25">
      <c r="A471" s="201"/>
      <c r="B471" s="218"/>
      <c r="C471" s="115" t="s">
        <v>339</v>
      </c>
      <c r="D471" s="50">
        <f>E471+F471</f>
        <v>1000</v>
      </c>
      <c r="E471" s="50">
        <v>0</v>
      </c>
      <c r="F471" s="50">
        <v>1000</v>
      </c>
      <c r="G471" s="50">
        <v>0</v>
      </c>
    </row>
    <row r="472" spans="1:7" s="2" customFormat="1" ht="18.75" customHeight="1" x14ac:dyDescent="0.25">
      <c r="A472" s="201"/>
      <c r="B472" s="217" t="s">
        <v>182</v>
      </c>
      <c r="C472" s="16" t="s">
        <v>183</v>
      </c>
      <c r="D472" s="118">
        <f>D474</f>
        <v>1100</v>
      </c>
      <c r="E472" s="118">
        <f>E474</f>
        <v>0</v>
      </c>
      <c r="F472" s="118">
        <f>F474</f>
        <v>1100</v>
      </c>
      <c r="G472" s="118">
        <f>G474</f>
        <v>0</v>
      </c>
    </row>
    <row r="473" spans="1:7" s="2" customFormat="1" ht="15.75" x14ac:dyDescent="0.25">
      <c r="A473" s="201"/>
      <c r="B473" s="241"/>
      <c r="C473" s="16"/>
      <c r="D473" s="190" t="s">
        <v>17</v>
      </c>
      <c r="E473" s="191"/>
      <c r="F473" s="192"/>
      <c r="G473" s="81"/>
    </row>
    <row r="474" spans="1:7" s="2" customFormat="1" ht="31.5" x14ac:dyDescent="0.25">
      <c r="A474" s="201"/>
      <c r="B474" s="218"/>
      <c r="C474" s="115" t="s">
        <v>340</v>
      </c>
      <c r="D474" s="50">
        <f>E474+F474</f>
        <v>1100</v>
      </c>
      <c r="E474" s="50">
        <v>0</v>
      </c>
      <c r="F474" s="50">
        <v>1100</v>
      </c>
      <c r="G474" s="50">
        <v>0</v>
      </c>
    </row>
    <row r="475" spans="1:7" s="2" customFormat="1" ht="31.5" customHeight="1" x14ac:dyDescent="0.25">
      <c r="A475" s="201"/>
      <c r="B475" s="217" t="s">
        <v>193</v>
      </c>
      <c r="C475" s="16" t="s">
        <v>211</v>
      </c>
      <c r="D475" s="118">
        <f>D478+D477</f>
        <v>950</v>
      </c>
      <c r="E475" s="118">
        <f>E478+E477</f>
        <v>0</v>
      </c>
      <c r="F475" s="118">
        <f>F478+F477</f>
        <v>950</v>
      </c>
      <c r="G475" s="118">
        <f>G478+G477</f>
        <v>0</v>
      </c>
    </row>
    <row r="476" spans="1:7" s="2" customFormat="1" ht="15.75" x14ac:dyDescent="0.25">
      <c r="A476" s="201"/>
      <c r="B476" s="241"/>
      <c r="C476" s="16"/>
      <c r="D476" s="190" t="s">
        <v>17</v>
      </c>
      <c r="E476" s="191"/>
      <c r="F476" s="192"/>
      <c r="G476" s="81"/>
    </row>
    <row r="477" spans="1:7" s="2" customFormat="1" ht="32.25" customHeight="1" x14ac:dyDescent="0.25">
      <c r="A477" s="201"/>
      <c r="B477" s="241"/>
      <c r="C477" s="115" t="s">
        <v>341</v>
      </c>
      <c r="D477" s="119">
        <f>E477+F477</f>
        <v>500</v>
      </c>
      <c r="E477" s="119">
        <v>0</v>
      </c>
      <c r="F477" s="109">
        <v>500</v>
      </c>
      <c r="G477" s="119">
        <v>0</v>
      </c>
    </row>
    <row r="478" spans="1:7" s="2" customFormat="1" ht="31.5" x14ac:dyDescent="0.25">
      <c r="A478" s="202"/>
      <c r="B478" s="218"/>
      <c r="C478" s="115" t="s">
        <v>342</v>
      </c>
      <c r="D478" s="119">
        <f>E478+F478</f>
        <v>450</v>
      </c>
      <c r="E478" s="119">
        <v>0</v>
      </c>
      <c r="F478" s="109">
        <v>450</v>
      </c>
      <c r="G478" s="119">
        <v>0</v>
      </c>
    </row>
    <row r="479" spans="1:7" s="2" customFormat="1" ht="30.75" customHeight="1" x14ac:dyDescent="0.25">
      <c r="A479" s="22" t="s">
        <v>274</v>
      </c>
      <c r="B479" s="78"/>
      <c r="C479" s="116"/>
      <c r="D479" s="5">
        <f>D439+D442+D445+D448+D452+D455+D458+D462+D465+D469+D472+D475</f>
        <v>20720.300000000003</v>
      </c>
      <c r="E479" s="5">
        <f>E439+E442+E445+E448+E452+E455+E458+E462+E465+E469+E472+E475</f>
        <v>2360.2999999999997</v>
      </c>
      <c r="F479" s="5">
        <f>F439+F442+F445+F448+F452+F455+F458+F462+F465+F469+F472+F475</f>
        <v>18360</v>
      </c>
      <c r="G479" s="5">
        <f>G439+G442+G445+G448+G452+G455+G458+G462+G465+G469+G472+G475</f>
        <v>0</v>
      </c>
    </row>
    <row r="480" spans="1:7" s="2" customFormat="1" ht="23.25" customHeight="1" x14ac:dyDescent="0.25">
      <c r="A480" s="200" t="s">
        <v>24</v>
      </c>
      <c r="B480" s="245" t="s">
        <v>187</v>
      </c>
      <c r="C480" s="117" t="s">
        <v>188</v>
      </c>
      <c r="D480" s="120">
        <f>D483+D482</f>
        <v>1498</v>
      </c>
      <c r="E480" s="120">
        <f>E483+E482</f>
        <v>48</v>
      </c>
      <c r="F480" s="120">
        <f>F483+F482</f>
        <v>1450</v>
      </c>
      <c r="G480" s="81"/>
    </row>
    <row r="481" spans="1:7" s="2" customFormat="1" ht="18.75" customHeight="1" x14ac:dyDescent="0.25">
      <c r="A481" s="201"/>
      <c r="B481" s="245"/>
      <c r="C481" s="115"/>
      <c r="D481" s="257" t="s">
        <v>17</v>
      </c>
      <c r="E481" s="258"/>
      <c r="F481" s="259"/>
      <c r="G481" s="81"/>
    </row>
    <row r="482" spans="1:7" s="2" customFormat="1" ht="18.75" customHeight="1" x14ac:dyDescent="0.25">
      <c r="A482" s="201"/>
      <c r="B482" s="245"/>
      <c r="C482" s="115" t="s">
        <v>346</v>
      </c>
      <c r="D482" s="121">
        <f>E482+F482</f>
        <v>48</v>
      </c>
      <c r="E482" s="119">
        <v>48</v>
      </c>
      <c r="F482" s="119">
        <v>0</v>
      </c>
      <c r="G482" s="119">
        <v>0</v>
      </c>
    </row>
    <row r="483" spans="1:7" s="2" customFormat="1" ht="21" customHeight="1" x14ac:dyDescent="0.25">
      <c r="A483" s="201"/>
      <c r="B483" s="245"/>
      <c r="C483" s="115" t="s">
        <v>343</v>
      </c>
      <c r="D483" s="121">
        <f>E483+F483</f>
        <v>1450</v>
      </c>
      <c r="E483" s="121">
        <v>0</v>
      </c>
      <c r="F483" s="109">
        <v>1450</v>
      </c>
      <c r="G483" s="121">
        <v>0</v>
      </c>
    </row>
    <row r="484" spans="1:7" s="6" customFormat="1" ht="15.75" customHeight="1" x14ac:dyDescent="0.25">
      <c r="A484" s="201"/>
      <c r="B484" s="245" t="s">
        <v>189</v>
      </c>
      <c r="C484" s="117" t="s">
        <v>190</v>
      </c>
      <c r="D484" s="122">
        <f>D486</f>
        <v>1450</v>
      </c>
      <c r="E484" s="122">
        <f>E486</f>
        <v>0</v>
      </c>
      <c r="F484" s="122">
        <f>F486</f>
        <v>1450</v>
      </c>
      <c r="G484" s="122">
        <f>G486</f>
        <v>0</v>
      </c>
    </row>
    <row r="485" spans="1:7" s="6" customFormat="1" ht="18" customHeight="1" x14ac:dyDescent="0.25">
      <c r="A485" s="201"/>
      <c r="B485" s="245"/>
      <c r="C485" s="115"/>
      <c r="D485" s="190" t="s">
        <v>17</v>
      </c>
      <c r="E485" s="191"/>
      <c r="F485" s="192"/>
      <c r="G485" s="82"/>
    </row>
    <row r="486" spans="1:7" s="6" customFormat="1" ht="18.75" customHeight="1" x14ac:dyDescent="0.25">
      <c r="A486" s="202"/>
      <c r="B486" s="245"/>
      <c r="C486" s="115" t="s">
        <v>344</v>
      </c>
      <c r="D486" s="50">
        <f>E486+F486</f>
        <v>1450</v>
      </c>
      <c r="E486" s="50">
        <v>0</v>
      </c>
      <c r="F486" s="109">
        <v>1450</v>
      </c>
      <c r="G486" s="50">
        <v>0</v>
      </c>
    </row>
    <row r="487" spans="1:7" s="6" customFormat="1" ht="31.5" x14ac:dyDescent="0.25">
      <c r="A487" s="22" t="s">
        <v>275</v>
      </c>
      <c r="B487" s="19"/>
      <c r="C487" s="19"/>
      <c r="D487" s="7">
        <f>D484+D480</f>
        <v>2948</v>
      </c>
      <c r="E487" s="7">
        <f>E484+E480</f>
        <v>48</v>
      </c>
      <c r="F487" s="7">
        <f>F484+F480</f>
        <v>2900</v>
      </c>
      <c r="G487" s="7">
        <f>G484+G480</f>
        <v>0</v>
      </c>
    </row>
    <row r="488" spans="1:7" s="6" customFormat="1" ht="16.5" customHeight="1" x14ac:dyDescent="0.25">
      <c r="A488" s="219" t="s">
        <v>61</v>
      </c>
      <c r="B488" s="220"/>
      <c r="C488" s="221"/>
      <c r="D488" s="7">
        <f>D347+D351+D423+D479+D487+D438</f>
        <v>112585</v>
      </c>
      <c r="E488" s="7">
        <f>E347+E351+E423+E479+E487+E438</f>
        <v>2726.2</v>
      </c>
      <c r="F488" s="7">
        <f>F347+F351+F423+F479+F487+F438</f>
        <v>109858.79999999999</v>
      </c>
      <c r="G488" s="7">
        <f>G347+G351+G423+G479+G487+G438</f>
        <v>0</v>
      </c>
    </row>
    <row r="489" spans="1:7" s="6" customFormat="1" ht="20.25" customHeight="1" x14ac:dyDescent="0.25">
      <c r="A489" s="210" t="s">
        <v>213</v>
      </c>
      <c r="B489" s="211"/>
      <c r="C489" s="211"/>
      <c r="D489" s="211"/>
      <c r="E489" s="211"/>
      <c r="F489" s="212"/>
      <c r="G489" s="82"/>
    </row>
    <row r="490" spans="1:7" s="6" customFormat="1" ht="18" customHeight="1" x14ac:dyDescent="0.25">
      <c r="A490" s="251" t="s">
        <v>218</v>
      </c>
      <c r="B490" s="252"/>
      <c r="C490" s="252"/>
      <c r="D490" s="252"/>
      <c r="E490" s="252"/>
      <c r="F490" s="253"/>
      <c r="G490" s="82"/>
    </row>
    <row r="491" spans="1:7" s="6" customFormat="1" ht="127.5" customHeight="1" x14ac:dyDescent="0.25">
      <c r="A491" s="13" t="s">
        <v>214</v>
      </c>
      <c r="B491" s="13" t="s">
        <v>215</v>
      </c>
      <c r="C491" s="38" t="s">
        <v>216</v>
      </c>
      <c r="D491" s="9">
        <f>E491+F491</f>
        <v>987</v>
      </c>
      <c r="E491" s="9">
        <v>0</v>
      </c>
      <c r="F491" s="32">
        <v>987</v>
      </c>
      <c r="G491" s="9">
        <v>0</v>
      </c>
    </row>
    <row r="492" spans="1:7" s="6" customFormat="1" ht="17.25" customHeight="1" x14ac:dyDescent="0.25">
      <c r="A492" s="222" t="s">
        <v>220</v>
      </c>
      <c r="B492" s="260"/>
      <c r="C492" s="260"/>
      <c r="D492" s="260"/>
      <c r="E492" s="223"/>
      <c r="F492" s="82"/>
      <c r="G492" s="82"/>
    </row>
    <row r="493" spans="1:7" s="6" customFormat="1" ht="48" customHeight="1" x14ac:dyDescent="0.25">
      <c r="A493" s="62" t="s">
        <v>347</v>
      </c>
      <c r="B493" s="13" t="s">
        <v>215</v>
      </c>
      <c r="C493" s="38" t="s">
        <v>348</v>
      </c>
      <c r="D493" s="50">
        <f>E493+F493</f>
        <v>2.2000000000000002</v>
      </c>
      <c r="E493" s="50">
        <v>0.9</v>
      </c>
      <c r="F493" s="50">
        <v>1.3</v>
      </c>
      <c r="G493" s="111">
        <v>0</v>
      </c>
    </row>
    <row r="494" spans="1:7" s="6" customFormat="1" ht="32.25" customHeight="1" x14ac:dyDescent="0.25">
      <c r="A494" s="51" t="s">
        <v>152</v>
      </c>
      <c r="B494" s="13" t="s">
        <v>215</v>
      </c>
      <c r="C494" s="38" t="s">
        <v>216</v>
      </c>
      <c r="D494" s="50">
        <f>E494+F494</f>
        <v>0.79999999999999993</v>
      </c>
      <c r="E494" s="50">
        <v>0.1</v>
      </c>
      <c r="F494" s="50">
        <v>0.7</v>
      </c>
      <c r="G494" s="111">
        <v>0</v>
      </c>
    </row>
    <row r="495" spans="1:7" s="6" customFormat="1" ht="16.5" customHeight="1" x14ac:dyDescent="0.25">
      <c r="A495" s="64" t="s">
        <v>217</v>
      </c>
      <c r="B495" s="63"/>
      <c r="C495" s="63"/>
      <c r="D495" s="60">
        <f>SUM(D493:D494)</f>
        <v>3</v>
      </c>
      <c r="E495" s="60">
        <f>SUM(E493:E494)</f>
        <v>1</v>
      </c>
      <c r="F495" s="60">
        <f>SUM(F493:F494)</f>
        <v>2</v>
      </c>
      <c r="G495" s="60">
        <f>SUM(G493:G494)</f>
        <v>0</v>
      </c>
    </row>
    <row r="496" spans="1:7" s="6" customFormat="1" ht="16.5" customHeight="1" x14ac:dyDescent="0.25">
      <c r="A496" s="48" t="s">
        <v>219</v>
      </c>
      <c r="B496" s="65"/>
      <c r="C496" s="48"/>
      <c r="D496" s="7">
        <f>D491+D495</f>
        <v>990</v>
      </c>
      <c r="E496" s="7">
        <f>E491+E495</f>
        <v>1</v>
      </c>
      <c r="F496" s="60">
        <f>F491+F495</f>
        <v>989</v>
      </c>
      <c r="G496" s="60">
        <f>G491+G495</f>
        <v>0</v>
      </c>
    </row>
    <row r="497" spans="1:7" s="6" customFormat="1" ht="20.25" customHeight="1" x14ac:dyDescent="0.25">
      <c r="A497" s="210" t="s">
        <v>198</v>
      </c>
      <c r="B497" s="211"/>
      <c r="C497" s="211"/>
      <c r="D497" s="211"/>
      <c r="E497" s="212"/>
      <c r="F497" s="82"/>
      <c r="G497" s="82"/>
    </row>
    <row r="498" spans="1:7" s="6" customFormat="1" ht="16.5" customHeight="1" x14ac:dyDescent="0.25">
      <c r="A498" s="251" t="s">
        <v>221</v>
      </c>
      <c r="B498" s="252"/>
      <c r="C498" s="252"/>
      <c r="D498" s="252"/>
      <c r="E498" s="253"/>
      <c r="F498" s="82"/>
      <c r="G498" s="82"/>
    </row>
    <row r="499" spans="1:7" s="6" customFormat="1" ht="129" customHeight="1" x14ac:dyDescent="0.25">
      <c r="A499" s="13" t="s">
        <v>222</v>
      </c>
      <c r="B499" s="20" t="s">
        <v>223</v>
      </c>
      <c r="C499" s="13" t="s">
        <v>224</v>
      </c>
      <c r="D499" s="50">
        <f>E499+F499</f>
        <v>2789.7</v>
      </c>
      <c r="E499" s="50">
        <v>0</v>
      </c>
      <c r="F499" s="50">
        <v>2789.7</v>
      </c>
      <c r="G499" s="50">
        <v>0</v>
      </c>
    </row>
    <row r="500" spans="1:7" s="6" customFormat="1" ht="17.25" customHeight="1" x14ac:dyDescent="0.25">
      <c r="A500" s="222" t="s">
        <v>225</v>
      </c>
      <c r="B500" s="260"/>
      <c r="C500" s="260"/>
      <c r="D500" s="260"/>
      <c r="E500" s="260"/>
      <c r="F500" s="223"/>
      <c r="G500" s="82"/>
    </row>
    <row r="501" spans="1:7" s="6" customFormat="1" ht="35.25" customHeight="1" x14ac:dyDescent="0.25">
      <c r="A501" s="124" t="s">
        <v>152</v>
      </c>
      <c r="B501" s="20" t="s">
        <v>223</v>
      </c>
      <c r="C501" s="16" t="s">
        <v>224</v>
      </c>
      <c r="D501" s="50">
        <f>E501+F501</f>
        <v>9.8000000000000007</v>
      </c>
      <c r="E501" s="125">
        <v>0</v>
      </c>
      <c r="F501" s="28">
        <v>9.8000000000000007</v>
      </c>
      <c r="G501" s="125">
        <v>0</v>
      </c>
    </row>
    <row r="502" spans="1:7" s="6" customFormat="1" ht="54" customHeight="1" x14ac:dyDescent="0.25">
      <c r="A502" s="62" t="s">
        <v>154</v>
      </c>
      <c r="B502" s="20" t="s">
        <v>223</v>
      </c>
      <c r="C502" s="13" t="s">
        <v>224</v>
      </c>
      <c r="D502" s="50">
        <f>E502+F502</f>
        <v>197.6</v>
      </c>
      <c r="E502" s="119">
        <v>197.6</v>
      </c>
      <c r="F502" s="111">
        <v>0</v>
      </c>
      <c r="G502" s="125">
        <v>0</v>
      </c>
    </row>
    <row r="503" spans="1:7" s="6" customFormat="1" ht="111.75" customHeight="1" x14ac:dyDescent="0.25">
      <c r="A503" s="51" t="s">
        <v>153</v>
      </c>
      <c r="B503" s="20" t="s">
        <v>223</v>
      </c>
      <c r="C503" s="13" t="s">
        <v>224</v>
      </c>
      <c r="D503" s="50">
        <f>E503+F503</f>
        <v>0.6</v>
      </c>
      <c r="E503" s="119">
        <v>0</v>
      </c>
      <c r="F503" s="28">
        <v>0.6</v>
      </c>
      <c r="G503" s="125">
        <v>0</v>
      </c>
    </row>
    <row r="504" spans="1:7" s="6" customFormat="1" ht="16.5" customHeight="1" x14ac:dyDescent="0.25">
      <c r="A504" s="64" t="s">
        <v>226</v>
      </c>
      <c r="B504" s="63"/>
      <c r="C504" s="63"/>
      <c r="D504" s="60">
        <f>D501+D502+D503</f>
        <v>208</v>
      </c>
      <c r="E504" s="60">
        <f>E501+E502+E503</f>
        <v>197.6</v>
      </c>
      <c r="F504" s="60">
        <f>F501+F502+F503</f>
        <v>10.4</v>
      </c>
      <c r="G504" s="60">
        <f>G501+G502+G503</f>
        <v>0</v>
      </c>
    </row>
    <row r="505" spans="1:7" s="6" customFormat="1" ht="16.5" customHeight="1" x14ac:dyDescent="0.25">
      <c r="A505" s="286" t="s">
        <v>227</v>
      </c>
      <c r="B505" s="287"/>
      <c r="C505" s="288"/>
      <c r="D505" s="7">
        <f>D499+D504</f>
        <v>2997.7</v>
      </c>
      <c r="E505" s="7">
        <f>E499+E504</f>
        <v>197.6</v>
      </c>
      <c r="F505" s="7">
        <f>F499+F504</f>
        <v>2800.1</v>
      </c>
      <c r="G505" s="7">
        <f>G499+G504</f>
        <v>0</v>
      </c>
    </row>
    <row r="506" spans="1:7" s="6" customFormat="1" ht="19.5" customHeight="1" x14ac:dyDescent="0.25">
      <c r="A506" s="210" t="s">
        <v>194</v>
      </c>
      <c r="B506" s="211"/>
      <c r="C506" s="211"/>
      <c r="D506" s="211"/>
      <c r="E506" s="211"/>
      <c r="F506" s="212"/>
      <c r="G506" s="82"/>
    </row>
    <row r="507" spans="1:7" s="6" customFormat="1" ht="16.5" customHeight="1" x14ac:dyDescent="0.25">
      <c r="A507" s="219" t="s">
        <v>228</v>
      </c>
      <c r="B507" s="220"/>
      <c r="C507" s="220"/>
      <c r="D507" s="220"/>
      <c r="E507" s="220"/>
      <c r="F507" s="221"/>
      <c r="G507" s="82"/>
    </row>
    <row r="508" spans="1:7" s="6" customFormat="1" ht="32.25" customHeight="1" x14ac:dyDescent="0.25">
      <c r="A508" s="254" t="s">
        <v>235</v>
      </c>
      <c r="B508" s="20" t="s">
        <v>229</v>
      </c>
      <c r="C508" s="16" t="s">
        <v>230</v>
      </c>
      <c r="D508" s="50">
        <f>E508+F508</f>
        <v>241.3</v>
      </c>
      <c r="E508" s="111">
        <v>0</v>
      </c>
      <c r="F508" s="111">
        <v>241.3</v>
      </c>
      <c r="G508" s="111">
        <v>0</v>
      </c>
    </row>
    <row r="509" spans="1:7" s="6" customFormat="1" ht="33.75" customHeight="1" x14ac:dyDescent="0.25">
      <c r="A509" s="255"/>
      <c r="B509" s="20" t="s">
        <v>231</v>
      </c>
      <c r="C509" s="16" t="s">
        <v>232</v>
      </c>
      <c r="D509" s="50">
        <f>E509+F509</f>
        <v>934</v>
      </c>
      <c r="E509" s="111">
        <v>0</v>
      </c>
      <c r="F509" s="111">
        <v>934</v>
      </c>
      <c r="G509" s="111">
        <v>0</v>
      </c>
    </row>
    <row r="510" spans="1:7" s="6" customFormat="1" ht="35.25" customHeight="1" x14ac:dyDescent="0.25">
      <c r="A510" s="255"/>
      <c r="B510" s="20" t="s">
        <v>233</v>
      </c>
      <c r="C510" s="16" t="s">
        <v>234</v>
      </c>
      <c r="D510" s="50">
        <f>E510+F510</f>
        <v>580.79999999999995</v>
      </c>
      <c r="E510" s="111">
        <v>0</v>
      </c>
      <c r="F510" s="111">
        <v>580.79999999999995</v>
      </c>
      <c r="G510" s="111">
        <v>0</v>
      </c>
    </row>
    <row r="511" spans="1:7" s="6" customFormat="1" ht="48" customHeight="1" x14ac:dyDescent="0.25">
      <c r="A511" s="256"/>
      <c r="B511" s="26" t="s">
        <v>187</v>
      </c>
      <c r="C511" s="72" t="s">
        <v>188</v>
      </c>
      <c r="D511" s="50">
        <f>E511+F511</f>
        <v>162.20000000000002</v>
      </c>
      <c r="E511" s="50">
        <v>31.8</v>
      </c>
      <c r="F511" s="111">
        <v>130.4</v>
      </c>
      <c r="G511" s="111">
        <v>0</v>
      </c>
    </row>
    <row r="512" spans="1:7" s="6" customFormat="1" ht="16.5" customHeight="1" x14ac:dyDescent="0.25">
      <c r="A512" s="67" t="s">
        <v>236</v>
      </c>
      <c r="B512" s="63"/>
      <c r="C512" s="63"/>
      <c r="D512" s="60">
        <f>SUM(D508:D511)</f>
        <v>1918.3</v>
      </c>
      <c r="E512" s="60">
        <f>SUM(E508:E511)</f>
        <v>31.8</v>
      </c>
      <c r="F512" s="60">
        <f>SUM(F508:F511)</f>
        <v>1886.5</v>
      </c>
      <c r="G512" s="60">
        <f>SUM(G508:G511)</f>
        <v>0</v>
      </c>
    </row>
    <row r="513" spans="1:7" s="6" customFormat="1" ht="16.5" customHeight="1" x14ac:dyDescent="0.25">
      <c r="A513" s="222" t="s">
        <v>238</v>
      </c>
      <c r="B513" s="260"/>
      <c r="C513" s="260"/>
      <c r="D513" s="260"/>
      <c r="E513" s="223"/>
      <c r="F513" s="82"/>
      <c r="G513" s="82"/>
    </row>
    <row r="514" spans="1:7" s="6" customFormat="1" ht="27" customHeight="1" x14ac:dyDescent="0.25">
      <c r="A514" s="200" t="s">
        <v>347</v>
      </c>
      <c r="B514" s="20" t="s">
        <v>231</v>
      </c>
      <c r="C514" s="16" t="s">
        <v>232</v>
      </c>
      <c r="D514" s="119">
        <f>E514+F514</f>
        <v>20.6</v>
      </c>
      <c r="E514" s="125">
        <v>20.6</v>
      </c>
      <c r="F514" s="111">
        <v>0</v>
      </c>
      <c r="G514" s="111">
        <v>0</v>
      </c>
    </row>
    <row r="515" spans="1:7" s="6" customFormat="1" ht="35.25" customHeight="1" x14ac:dyDescent="0.25">
      <c r="A515" s="202"/>
      <c r="B515" s="20" t="s">
        <v>233</v>
      </c>
      <c r="C515" s="16" t="s">
        <v>234</v>
      </c>
      <c r="D515" s="119">
        <f>E515+F515</f>
        <v>21.8</v>
      </c>
      <c r="E515" s="125">
        <v>0</v>
      </c>
      <c r="F515" s="111">
        <v>21.8</v>
      </c>
      <c r="G515" s="111">
        <v>0</v>
      </c>
    </row>
    <row r="516" spans="1:7" s="6" customFormat="1" ht="32.25" customHeight="1" x14ac:dyDescent="0.25">
      <c r="A516" s="126" t="s">
        <v>349</v>
      </c>
      <c r="B516" s="20"/>
      <c r="C516" s="66"/>
      <c r="D516" s="127">
        <f>SUM(D514:D515)</f>
        <v>42.400000000000006</v>
      </c>
      <c r="E516" s="127">
        <f>SUM(E514:E515)</f>
        <v>20.6</v>
      </c>
      <c r="F516" s="127">
        <f>SUM(F514:F515)</f>
        <v>21.8</v>
      </c>
      <c r="G516" s="127">
        <f>SUM(G514:G515)</f>
        <v>0</v>
      </c>
    </row>
    <row r="517" spans="1:7" s="6" customFormat="1" ht="34.5" customHeight="1" x14ac:dyDescent="0.25">
      <c r="A517" s="112" t="s">
        <v>350</v>
      </c>
      <c r="B517" s="20" t="s">
        <v>233</v>
      </c>
      <c r="C517" s="16" t="s">
        <v>234</v>
      </c>
      <c r="D517" s="119">
        <f>E517+F517</f>
        <v>7.2</v>
      </c>
      <c r="E517" s="125">
        <v>0</v>
      </c>
      <c r="F517" s="119">
        <v>7.2</v>
      </c>
      <c r="G517" s="125">
        <v>0</v>
      </c>
    </row>
    <row r="518" spans="1:7" s="6" customFormat="1" ht="32.25" customHeight="1" x14ac:dyDescent="0.25">
      <c r="A518" s="126" t="s">
        <v>351</v>
      </c>
      <c r="B518" s="94"/>
      <c r="C518" s="66"/>
      <c r="D518" s="127">
        <f>SUM(D517)</f>
        <v>7.2</v>
      </c>
      <c r="E518" s="127">
        <f>SUM(E517)</f>
        <v>0</v>
      </c>
      <c r="F518" s="127">
        <f>SUM(F517)</f>
        <v>7.2</v>
      </c>
      <c r="G518" s="127">
        <f>SUM(G517)</f>
        <v>0</v>
      </c>
    </row>
    <row r="519" spans="1:7" s="6" customFormat="1" ht="35.25" customHeight="1" x14ac:dyDescent="0.25">
      <c r="A519" s="200" t="s">
        <v>237</v>
      </c>
      <c r="B519" s="20" t="s">
        <v>229</v>
      </c>
      <c r="C519" s="16" t="s">
        <v>230</v>
      </c>
      <c r="D519" s="119">
        <f>E519+F519</f>
        <v>1.6</v>
      </c>
      <c r="E519" s="125">
        <v>1.6</v>
      </c>
      <c r="F519" s="111">
        <v>0</v>
      </c>
      <c r="G519" s="125">
        <v>0</v>
      </c>
    </row>
    <row r="520" spans="1:7" s="6" customFormat="1" ht="30.75" customHeight="1" x14ac:dyDescent="0.25">
      <c r="A520" s="201"/>
      <c r="B520" s="20" t="s">
        <v>231</v>
      </c>
      <c r="C520" s="16" t="s">
        <v>232</v>
      </c>
      <c r="D520" s="119">
        <f>E520+F520</f>
        <v>2</v>
      </c>
      <c r="E520" s="119">
        <v>1</v>
      </c>
      <c r="F520" s="111">
        <v>1</v>
      </c>
      <c r="G520" s="125">
        <v>0</v>
      </c>
    </row>
    <row r="521" spans="1:7" s="6" customFormat="1" ht="31.5" customHeight="1" x14ac:dyDescent="0.25">
      <c r="A521" s="202"/>
      <c r="B521" s="20" t="s">
        <v>233</v>
      </c>
      <c r="C521" s="16" t="s">
        <v>234</v>
      </c>
      <c r="D521" s="119">
        <f>E521+F521</f>
        <v>1.8</v>
      </c>
      <c r="E521" s="119">
        <v>1.8</v>
      </c>
      <c r="F521" s="111">
        <v>0</v>
      </c>
      <c r="G521" s="125">
        <v>0</v>
      </c>
    </row>
    <row r="522" spans="1:7" s="6" customFormat="1" ht="31.5" customHeight="1" x14ac:dyDescent="0.25">
      <c r="A522" s="128" t="s">
        <v>352</v>
      </c>
      <c r="B522" s="20"/>
      <c r="C522" s="16"/>
      <c r="D522" s="127">
        <f>SUM(D519:D521)</f>
        <v>5.4</v>
      </c>
      <c r="E522" s="127">
        <f>SUM(E519:E521)</f>
        <v>4.4000000000000004</v>
      </c>
      <c r="F522" s="127">
        <f>SUM(F519:F521)</f>
        <v>1</v>
      </c>
      <c r="G522" s="127">
        <f>SUM(G519:G521)</f>
        <v>0</v>
      </c>
    </row>
    <row r="523" spans="1:7" s="6" customFormat="1" ht="16.5" customHeight="1" x14ac:dyDescent="0.25">
      <c r="A523" s="67" t="s">
        <v>239</v>
      </c>
      <c r="B523" s="63"/>
      <c r="C523" s="63"/>
      <c r="D523" s="7">
        <f>D516+D518+D522</f>
        <v>55.000000000000007</v>
      </c>
      <c r="E523" s="7">
        <f>E516+E518+E522</f>
        <v>25</v>
      </c>
      <c r="F523" s="7">
        <f>F516+F518+F522</f>
        <v>30</v>
      </c>
      <c r="G523" s="7">
        <f>G516+G518+G522</f>
        <v>0</v>
      </c>
    </row>
    <row r="524" spans="1:7" s="6" customFormat="1" ht="16.5" customHeight="1" x14ac:dyDescent="0.25">
      <c r="A524" s="293" t="s">
        <v>360</v>
      </c>
      <c r="B524" s="294"/>
      <c r="C524" s="294"/>
      <c r="D524" s="294"/>
      <c r="E524" s="294"/>
      <c r="F524" s="295"/>
      <c r="G524" s="82"/>
    </row>
    <row r="525" spans="1:7" s="6" customFormat="1" ht="18" customHeight="1" x14ac:dyDescent="0.25">
      <c r="A525" s="254" t="s">
        <v>65</v>
      </c>
      <c r="B525" s="188" t="s">
        <v>229</v>
      </c>
      <c r="C525" s="188" t="s">
        <v>230</v>
      </c>
      <c r="D525" s="7">
        <f>E525+F525</f>
        <v>61.5</v>
      </c>
      <c r="E525" s="7">
        <f>SUM(E527:E529)</f>
        <v>0</v>
      </c>
      <c r="F525" s="7">
        <f>SUM(F527:F529)</f>
        <v>61.5</v>
      </c>
      <c r="G525" s="7">
        <f>SUM(G527:G529)</f>
        <v>0</v>
      </c>
    </row>
    <row r="526" spans="1:7" s="6" customFormat="1" ht="15.75" customHeight="1" x14ac:dyDescent="0.25">
      <c r="A526" s="255"/>
      <c r="B526" s="189"/>
      <c r="C526" s="189"/>
      <c r="D526" s="296" t="s">
        <v>17</v>
      </c>
      <c r="E526" s="297"/>
      <c r="F526" s="298"/>
      <c r="G526" s="82"/>
    </row>
    <row r="527" spans="1:7" s="6" customFormat="1" ht="16.5" customHeight="1" x14ac:dyDescent="0.25">
      <c r="A527" s="255"/>
      <c r="B527" s="189"/>
      <c r="C527" s="189"/>
      <c r="D527" s="87" t="s">
        <v>361</v>
      </c>
      <c r="E527" s="9">
        <v>0</v>
      </c>
      <c r="F527" s="9">
        <v>20.5</v>
      </c>
      <c r="G527" s="9">
        <v>0</v>
      </c>
    </row>
    <row r="528" spans="1:7" s="6" customFormat="1" ht="16.5" customHeight="1" x14ac:dyDescent="0.25">
      <c r="A528" s="255"/>
      <c r="B528" s="189"/>
      <c r="C528" s="189"/>
      <c r="D528" s="87" t="s">
        <v>362</v>
      </c>
      <c r="E528" s="9">
        <v>0</v>
      </c>
      <c r="F528" s="9">
        <v>20.5</v>
      </c>
      <c r="G528" s="9">
        <v>0</v>
      </c>
    </row>
    <row r="529" spans="1:7" s="6" customFormat="1" ht="16.5" customHeight="1" x14ac:dyDescent="0.25">
      <c r="A529" s="256"/>
      <c r="B529" s="261"/>
      <c r="C529" s="261"/>
      <c r="D529" s="87" t="s">
        <v>363</v>
      </c>
      <c r="E529" s="9">
        <v>0</v>
      </c>
      <c r="F529" s="9">
        <v>20.5</v>
      </c>
      <c r="G529" s="9">
        <v>0</v>
      </c>
    </row>
    <row r="530" spans="1:7" s="6" customFormat="1" ht="16.5" customHeight="1" x14ac:dyDescent="0.25">
      <c r="A530" s="45" t="s">
        <v>273</v>
      </c>
      <c r="B530" s="63"/>
      <c r="C530" s="63"/>
      <c r="D530" s="60">
        <f>D525</f>
        <v>61.5</v>
      </c>
      <c r="E530" s="60">
        <f>E525</f>
        <v>0</v>
      </c>
      <c r="F530" s="60">
        <f>F525</f>
        <v>61.5</v>
      </c>
      <c r="G530" s="60">
        <f>G525</f>
        <v>0</v>
      </c>
    </row>
    <row r="531" spans="1:7" s="6" customFormat="1" ht="19.5" customHeight="1" x14ac:dyDescent="0.25">
      <c r="A531" s="219" t="s">
        <v>240</v>
      </c>
      <c r="B531" s="220"/>
      <c r="C531" s="221"/>
      <c r="D531" s="7">
        <f>D512+D523+D530</f>
        <v>2034.8</v>
      </c>
      <c r="E531" s="7">
        <f>E512+E523+E530</f>
        <v>56.8</v>
      </c>
      <c r="F531" s="7">
        <f>F512+F523+F530</f>
        <v>1978</v>
      </c>
      <c r="G531" s="7">
        <f>G512+G523+G530</f>
        <v>0</v>
      </c>
    </row>
    <row r="532" spans="1:7" s="6" customFormat="1" ht="19.5" customHeight="1" x14ac:dyDescent="0.25">
      <c r="A532" s="210" t="s">
        <v>195</v>
      </c>
      <c r="B532" s="211"/>
      <c r="C532" s="211"/>
      <c r="D532" s="211"/>
      <c r="E532" s="211"/>
      <c r="F532" s="212"/>
      <c r="G532" s="82"/>
    </row>
    <row r="533" spans="1:7" s="6" customFormat="1" ht="32.25" customHeight="1" x14ac:dyDescent="0.25">
      <c r="A533" s="224" t="s">
        <v>264</v>
      </c>
      <c r="B533" s="225"/>
      <c r="C533" s="38" t="s">
        <v>241</v>
      </c>
      <c r="D533" s="123">
        <f>D537</f>
        <v>446.9</v>
      </c>
      <c r="E533" s="123">
        <f>E537</f>
        <v>37</v>
      </c>
      <c r="F533" s="123">
        <f>F537</f>
        <v>409.9</v>
      </c>
      <c r="G533" s="113">
        <v>0</v>
      </c>
    </row>
    <row r="534" spans="1:7" s="6" customFormat="1" ht="50.25" customHeight="1" x14ac:dyDescent="0.25">
      <c r="A534" s="282" t="s">
        <v>242</v>
      </c>
      <c r="B534" s="282"/>
      <c r="C534" s="16" t="s">
        <v>241</v>
      </c>
      <c r="D534" s="50">
        <f>E534+F534</f>
        <v>435.7</v>
      </c>
      <c r="E534" s="50">
        <v>25.8</v>
      </c>
      <c r="F534" s="28">
        <v>409.9</v>
      </c>
      <c r="G534" s="111">
        <v>0</v>
      </c>
    </row>
    <row r="535" spans="1:7" s="6" customFormat="1" ht="16.5" customHeight="1" x14ac:dyDescent="0.25">
      <c r="A535" s="206" t="s">
        <v>243</v>
      </c>
      <c r="B535" s="291"/>
      <c r="C535" s="291"/>
      <c r="D535" s="291"/>
      <c r="E535" s="207"/>
      <c r="F535" s="82"/>
      <c r="G535" s="82"/>
    </row>
    <row r="536" spans="1:7" s="6" customFormat="1" ht="36.75" customHeight="1" x14ac:dyDescent="0.25">
      <c r="A536" s="292" t="s">
        <v>244</v>
      </c>
      <c r="B536" s="292"/>
      <c r="C536" s="16" t="s">
        <v>241</v>
      </c>
      <c r="D536" s="50">
        <f>E536</f>
        <v>11.2</v>
      </c>
      <c r="E536" s="50">
        <v>11.2</v>
      </c>
      <c r="F536" s="111">
        <v>0</v>
      </c>
      <c r="G536" s="111">
        <v>0</v>
      </c>
    </row>
    <row r="537" spans="1:7" s="6" customFormat="1" ht="16.5" customHeight="1" x14ac:dyDescent="0.25">
      <c r="A537" s="265" t="s">
        <v>245</v>
      </c>
      <c r="B537" s="266"/>
      <c r="C537" s="267"/>
      <c r="D537" s="129">
        <f>D534+D536</f>
        <v>446.9</v>
      </c>
      <c r="E537" s="129">
        <f>E534+E536</f>
        <v>37</v>
      </c>
      <c r="F537" s="129">
        <f>F534+F536</f>
        <v>409.9</v>
      </c>
      <c r="G537" s="129">
        <f>G534+G536</f>
        <v>0</v>
      </c>
    </row>
    <row r="538" spans="1:7" s="6" customFormat="1" ht="34.5" customHeight="1" x14ac:dyDescent="0.35">
      <c r="A538" s="262" t="s">
        <v>248</v>
      </c>
      <c r="B538" s="263"/>
      <c r="C538" s="263"/>
      <c r="D538" s="263"/>
      <c r="E538" s="263"/>
      <c r="F538" s="264"/>
      <c r="G538" s="82"/>
    </row>
    <row r="539" spans="1:7" s="6" customFormat="1" ht="127.5" customHeight="1" x14ac:dyDescent="0.25">
      <c r="A539" s="13" t="s">
        <v>249</v>
      </c>
      <c r="B539" s="20" t="s">
        <v>250</v>
      </c>
      <c r="C539" s="16" t="s">
        <v>251</v>
      </c>
      <c r="D539" s="50">
        <f>E539+F539</f>
        <v>558.5</v>
      </c>
      <c r="E539" s="50">
        <v>2</v>
      </c>
      <c r="F539" s="28">
        <v>556.5</v>
      </c>
      <c r="G539" s="111">
        <v>0</v>
      </c>
    </row>
    <row r="540" spans="1:7" s="6" customFormat="1" ht="18" customHeight="1" x14ac:dyDescent="0.25">
      <c r="A540" s="222" t="s">
        <v>353</v>
      </c>
      <c r="B540" s="260"/>
      <c r="C540" s="260"/>
      <c r="D540" s="260"/>
      <c r="E540" s="260"/>
      <c r="F540" s="223"/>
      <c r="G540" s="82"/>
    </row>
    <row r="541" spans="1:7" s="6" customFormat="1" ht="67.5" customHeight="1" x14ac:dyDescent="0.25">
      <c r="A541" s="62" t="s">
        <v>201</v>
      </c>
      <c r="B541" s="20" t="s">
        <v>250</v>
      </c>
      <c r="C541" s="16" t="s">
        <v>251</v>
      </c>
      <c r="D541" s="50">
        <f>E541+F541</f>
        <v>0.3</v>
      </c>
      <c r="E541" s="50">
        <v>0</v>
      </c>
      <c r="F541" s="28">
        <v>0.3</v>
      </c>
      <c r="G541" s="50">
        <v>0</v>
      </c>
    </row>
    <row r="542" spans="1:7" s="6" customFormat="1" ht="56.25" customHeight="1" x14ac:dyDescent="0.25">
      <c r="A542" s="62" t="s">
        <v>347</v>
      </c>
      <c r="B542" s="20" t="s">
        <v>250</v>
      </c>
      <c r="C542" s="16" t="s">
        <v>251</v>
      </c>
      <c r="D542" s="50">
        <f>E542+F542</f>
        <v>107.4</v>
      </c>
      <c r="E542" s="50">
        <v>35.6</v>
      </c>
      <c r="F542" s="28">
        <v>71.8</v>
      </c>
      <c r="G542" s="111">
        <v>0</v>
      </c>
    </row>
    <row r="543" spans="1:7" s="6" customFormat="1" ht="37.5" customHeight="1" x14ac:dyDescent="0.25">
      <c r="A543" s="95" t="s">
        <v>354</v>
      </c>
      <c r="B543" s="13" t="s">
        <v>250</v>
      </c>
      <c r="C543" s="38" t="s">
        <v>251</v>
      </c>
      <c r="D543" s="50">
        <f>E543+F543</f>
        <v>1.1000000000000001</v>
      </c>
      <c r="E543" s="50">
        <v>0</v>
      </c>
      <c r="F543" s="28">
        <v>1.1000000000000001</v>
      </c>
      <c r="G543" s="111">
        <v>0</v>
      </c>
    </row>
    <row r="544" spans="1:7" s="6" customFormat="1" ht="53.25" customHeight="1" x14ac:dyDescent="0.25">
      <c r="A544" s="62" t="s">
        <v>154</v>
      </c>
      <c r="B544" s="20" t="s">
        <v>250</v>
      </c>
      <c r="C544" s="16" t="s">
        <v>251</v>
      </c>
      <c r="D544" s="50">
        <f>E544+F544</f>
        <v>54.6</v>
      </c>
      <c r="E544" s="50">
        <v>0</v>
      </c>
      <c r="F544" s="28">
        <v>54.6</v>
      </c>
      <c r="G544" s="111">
        <v>0</v>
      </c>
    </row>
    <row r="545" spans="1:7" s="6" customFormat="1" ht="18" customHeight="1" x14ac:dyDescent="0.25">
      <c r="A545" s="130" t="s">
        <v>355</v>
      </c>
      <c r="B545" s="20"/>
      <c r="C545" s="16"/>
      <c r="D545" s="131">
        <f>SUM(D541:D544)</f>
        <v>163.4</v>
      </c>
      <c r="E545" s="131">
        <f>SUM(E541:E544)</f>
        <v>35.6</v>
      </c>
      <c r="F545" s="131">
        <f>SUM(F541:F544)</f>
        <v>127.79999999999998</v>
      </c>
      <c r="G545" s="131">
        <f>SUM(G541:G544)</f>
        <v>0</v>
      </c>
    </row>
    <row r="546" spans="1:7" s="6" customFormat="1" ht="16.5" customHeight="1" x14ac:dyDescent="0.25">
      <c r="A546" s="48" t="s">
        <v>252</v>
      </c>
      <c r="B546" s="65"/>
      <c r="C546" s="48"/>
      <c r="D546" s="7">
        <f>SUM(D539,D545)</f>
        <v>721.9</v>
      </c>
      <c r="E546" s="7">
        <f>SUM(E539,E545)</f>
        <v>37.6</v>
      </c>
      <c r="F546" s="7">
        <f>SUM(F539,F545)</f>
        <v>684.3</v>
      </c>
      <c r="G546" s="7">
        <f>SUM(G539,G545)</f>
        <v>0</v>
      </c>
    </row>
    <row r="547" spans="1:7" s="6" customFormat="1" ht="19.5" customHeight="1" x14ac:dyDescent="0.25">
      <c r="A547" s="210" t="s">
        <v>246</v>
      </c>
      <c r="B547" s="211"/>
      <c r="C547" s="211"/>
      <c r="D547" s="211"/>
      <c r="E547" s="211"/>
      <c r="F547" s="212"/>
      <c r="G547" s="82"/>
    </row>
    <row r="548" spans="1:7" s="6" customFormat="1" ht="32.25" customHeight="1" x14ac:dyDescent="0.25">
      <c r="A548" s="224" t="s">
        <v>263</v>
      </c>
      <c r="B548" s="225"/>
      <c r="C548" s="38" t="s">
        <v>68</v>
      </c>
      <c r="D548" s="69">
        <f>D552</f>
        <v>104.30000000000001</v>
      </c>
      <c r="E548" s="69">
        <f>E552</f>
        <v>0.3</v>
      </c>
      <c r="F548" s="69">
        <f>F552</f>
        <v>104</v>
      </c>
      <c r="G548" s="69">
        <f>G552</f>
        <v>0</v>
      </c>
    </row>
    <row r="549" spans="1:7" s="6" customFormat="1" ht="52.5" customHeight="1" x14ac:dyDescent="0.25">
      <c r="A549" s="206" t="s">
        <v>281</v>
      </c>
      <c r="B549" s="207"/>
      <c r="C549" s="38" t="s">
        <v>68</v>
      </c>
      <c r="D549" s="50">
        <f>E549+F549</f>
        <v>103.4</v>
      </c>
      <c r="E549" s="50">
        <v>0</v>
      </c>
      <c r="F549" s="28">
        <v>103.4</v>
      </c>
      <c r="G549" s="50">
        <v>0</v>
      </c>
    </row>
    <row r="550" spans="1:7" s="6" customFormat="1" ht="21" customHeight="1" x14ac:dyDescent="0.25">
      <c r="A550" s="206" t="s">
        <v>256</v>
      </c>
      <c r="B550" s="291"/>
      <c r="C550" s="291"/>
      <c r="D550" s="291"/>
      <c r="E550" s="207"/>
      <c r="F550" s="82"/>
      <c r="G550" s="82"/>
    </row>
    <row r="551" spans="1:7" s="6" customFormat="1" ht="18" customHeight="1" x14ac:dyDescent="0.25">
      <c r="A551" s="289" t="s">
        <v>152</v>
      </c>
      <c r="B551" s="290"/>
      <c r="C551" s="38" t="s">
        <v>68</v>
      </c>
      <c r="D551" s="9">
        <f>E551+F551</f>
        <v>0.89999999999999991</v>
      </c>
      <c r="E551" s="9">
        <v>0.3</v>
      </c>
      <c r="F551" s="27">
        <v>0.6</v>
      </c>
      <c r="G551" s="50">
        <v>0</v>
      </c>
    </row>
    <row r="552" spans="1:7" s="6" customFormat="1" ht="17.25" customHeight="1" x14ac:dyDescent="0.25">
      <c r="A552" s="48" t="s">
        <v>247</v>
      </c>
      <c r="B552" s="65"/>
      <c r="C552" s="48"/>
      <c r="D552" s="7">
        <f>SUM(D549:D551)</f>
        <v>104.30000000000001</v>
      </c>
      <c r="E552" s="7">
        <f>SUM(E549:E551)</f>
        <v>0.3</v>
      </c>
      <c r="F552" s="7">
        <f>SUM(F549:F551)</f>
        <v>104</v>
      </c>
      <c r="G552" s="7">
        <f>SUM(G549:G551)</f>
        <v>0</v>
      </c>
    </row>
    <row r="553" spans="1:7" s="6" customFormat="1" ht="20.25" customHeight="1" x14ac:dyDescent="0.25">
      <c r="A553" s="210" t="s">
        <v>59</v>
      </c>
      <c r="B553" s="211"/>
      <c r="C553" s="211"/>
      <c r="D553" s="211"/>
      <c r="E553" s="211"/>
      <c r="F553" s="212"/>
      <c r="G553" s="82"/>
    </row>
    <row r="554" spans="1:7" s="6" customFormat="1" ht="129.75" customHeight="1" x14ac:dyDescent="0.25">
      <c r="A554" s="20" t="s">
        <v>253</v>
      </c>
      <c r="B554" s="20" t="s">
        <v>254</v>
      </c>
      <c r="C554" s="16" t="s">
        <v>62</v>
      </c>
      <c r="D554" s="49">
        <f>E554+F554</f>
        <v>138.30000000000001</v>
      </c>
      <c r="E554" s="49">
        <v>0</v>
      </c>
      <c r="F554" s="111">
        <v>138.30000000000001</v>
      </c>
      <c r="G554" s="49">
        <v>0</v>
      </c>
    </row>
    <row r="555" spans="1:7" s="6" customFormat="1" ht="19.5" customHeight="1" x14ac:dyDescent="0.25">
      <c r="A555" s="222" t="s">
        <v>255</v>
      </c>
      <c r="B555" s="260"/>
      <c r="C555" s="260"/>
      <c r="D555" s="260"/>
      <c r="E555" s="223"/>
      <c r="F555" s="82"/>
      <c r="G555" s="82"/>
    </row>
    <row r="556" spans="1:7" s="6" customFormat="1" ht="36" customHeight="1" x14ac:dyDescent="0.25">
      <c r="A556" s="62" t="s">
        <v>152</v>
      </c>
      <c r="B556" s="20" t="s">
        <v>356</v>
      </c>
      <c r="C556" s="16" t="s">
        <v>358</v>
      </c>
      <c r="D556" s="119">
        <f>E556+F556</f>
        <v>0.1</v>
      </c>
      <c r="E556" s="119">
        <v>0</v>
      </c>
      <c r="F556" s="111">
        <v>0.1</v>
      </c>
      <c r="G556" s="119">
        <v>0</v>
      </c>
    </row>
    <row r="557" spans="1:7" s="6" customFormat="1" ht="48.75" customHeight="1" x14ac:dyDescent="0.25">
      <c r="A557" s="62" t="s">
        <v>154</v>
      </c>
      <c r="B557" s="20" t="s">
        <v>357</v>
      </c>
      <c r="C557" s="16" t="s">
        <v>62</v>
      </c>
      <c r="D557" s="119">
        <f>E557+F557</f>
        <v>0.8</v>
      </c>
      <c r="E557" s="119">
        <v>0</v>
      </c>
      <c r="F557" s="111">
        <v>0.8</v>
      </c>
      <c r="G557" s="119">
        <v>0</v>
      </c>
    </row>
    <row r="558" spans="1:7" s="6" customFormat="1" ht="19.5" customHeight="1" x14ac:dyDescent="0.25">
      <c r="A558" s="48" t="s">
        <v>259</v>
      </c>
      <c r="B558" s="66"/>
      <c r="C558" s="68"/>
      <c r="D558" s="91">
        <f>D556+D557</f>
        <v>0.9</v>
      </c>
      <c r="E558" s="91">
        <f>E556+E557</f>
        <v>0</v>
      </c>
      <c r="F558" s="91">
        <f>F556+F557</f>
        <v>0.9</v>
      </c>
      <c r="G558" s="91">
        <f>G556+G557</f>
        <v>0</v>
      </c>
    </row>
    <row r="559" spans="1:7" s="6" customFormat="1" ht="20.25" customHeight="1" x14ac:dyDescent="0.25">
      <c r="A559" s="219" t="s">
        <v>258</v>
      </c>
      <c r="B559" s="220"/>
      <c r="C559" s="220"/>
      <c r="D559" s="220"/>
      <c r="E559" s="221"/>
      <c r="F559" s="82"/>
      <c r="G559" s="82"/>
    </row>
    <row r="560" spans="1:7" s="6" customFormat="1" ht="33.75" customHeight="1" x14ac:dyDescent="0.25">
      <c r="A560" s="200" t="s">
        <v>24</v>
      </c>
      <c r="B560" s="217" t="s">
        <v>64</v>
      </c>
      <c r="C560" s="26" t="s">
        <v>62</v>
      </c>
      <c r="D560" s="17">
        <f>D562</f>
        <v>700</v>
      </c>
      <c r="E560" s="17">
        <f>E562</f>
        <v>0</v>
      </c>
      <c r="F560" s="17">
        <f>F562</f>
        <v>700</v>
      </c>
      <c r="G560" s="17">
        <f>G562</f>
        <v>0</v>
      </c>
    </row>
    <row r="561" spans="1:7" s="6" customFormat="1" ht="15.75" customHeight="1" x14ac:dyDescent="0.25">
      <c r="A561" s="201"/>
      <c r="B561" s="241"/>
      <c r="C561" s="16"/>
      <c r="D561" s="190" t="s">
        <v>17</v>
      </c>
      <c r="E561" s="191"/>
      <c r="F561" s="192"/>
      <c r="G561" s="82"/>
    </row>
    <row r="562" spans="1:7" s="6" customFormat="1" ht="33" customHeight="1" x14ac:dyDescent="0.25">
      <c r="A562" s="202"/>
      <c r="B562" s="218"/>
      <c r="C562" s="18" t="s">
        <v>359</v>
      </c>
      <c r="D562" s="132">
        <f>E562+F562</f>
        <v>700</v>
      </c>
      <c r="E562" s="132">
        <v>0</v>
      </c>
      <c r="F562" s="111">
        <v>700</v>
      </c>
      <c r="G562" s="132">
        <v>0</v>
      </c>
    </row>
    <row r="563" spans="1:7" s="6" customFormat="1" ht="31.5" x14ac:dyDescent="0.25">
      <c r="A563" s="22" t="s">
        <v>275</v>
      </c>
      <c r="B563" s="16"/>
      <c r="C563" s="16"/>
      <c r="D563" s="8">
        <f>D560</f>
        <v>700</v>
      </c>
      <c r="E563" s="8">
        <f>E560</f>
        <v>0</v>
      </c>
      <c r="F563" s="8">
        <f>F560</f>
        <v>700</v>
      </c>
      <c r="G563" s="8">
        <f>G560</f>
        <v>0</v>
      </c>
    </row>
    <row r="564" spans="1:7" s="6" customFormat="1" ht="15.75" customHeight="1" x14ac:dyDescent="0.25">
      <c r="A564" s="265" t="s">
        <v>63</v>
      </c>
      <c r="B564" s="266"/>
      <c r="C564" s="267"/>
      <c r="D564" s="7">
        <f>D554+D558+D563</f>
        <v>839.2</v>
      </c>
      <c r="E564" s="7">
        <f>E554+E558+E563</f>
        <v>0</v>
      </c>
      <c r="F564" s="7">
        <f>F554+F558+F563</f>
        <v>839.2</v>
      </c>
      <c r="G564" s="7">
        <f>G554+G558+G563</f>
        <v>0</v>
      </c>
    </row>
    <row r="565" spans="1:7" s="6" customFormat="1" ht="18.75" customHeight="1" x14ac:dyDescent="0.35">
      <c r="A565" s="262" t="s">
        <v>196</v>
      </c>
      <c r="B565" s="263"/>
      <c r="C565" s="263"/>
      <c r="D565" s="263"/>
      <c r="E565" s="264"/>
      <c r="F565" s="82"/>
      <c r="G565" s="82"/>
    </row>
    <row r="566" spans="1:7" s="6" customFormat="1" ht="33" customHeight="1" x14ac:dyDescent="0.25">
      <c r="A566" s="224" t="s">
        <v>265</v>
      </c>
      <c r="B566" s="225"/>
      <c r="C566" s="38" t="s">
        <v>260</v>
      </c>
      <c r="D566" s="129">
        <f>E566+F566</f>
        <v>837.9</v>
      </c>
      <c r="E566" s="129">
        <f>E567</f>
        <v>0</v>
      </c>
      <c r="F566" s="118">
        <f>F567</f>
        <v>837.9</v>
      </c>
      <c r="G566" s="118">
        <f>G567</f>
        <v>0</v>
      </c>
    </row>
    <row r="567" spans="1:7" s="6" customFormat="1" ht="51.75" customHeight="1" x14ac:dyDescent="0.25">
      <c r="A567" s="222" t="s">
        <v>261</v>
      </c>
      <c r="B567" s="223"/>
      <c r="C567" s="38" t="s">
        <v>260</v>
      </c>
      <c r="D567" s="50">
        <f>E567+F567</f>
        <v>837.9</v>
      </c>
      <c r="E567" s="50">
        <v>0</v>
      </c>
      <c r="F567" s="109">
        <v>837.9</v>
      </c>
      <c r="G567" s="50">
        <v>0</v>
      </c>
    </row>
    <row r="568" spans="1:7" s="6" customFormat="1" ht="15.75" customHeight="1" x14ac:dyDescent="0.25">
      <c r="A568" s="229" t="s">
        <v>262</v>
      </c>
      <c r="B568" s="230"/>
      <c r="C568" s="231"/>
      <c r="D568" s="129">
        <f>D566</f>
        <v>837.9</v>
      </c>
      <c r="E568" s="129">
        <f>E566</f>
        <v>0</v>
      </c>
      <c r="F568" s="129">
        <f>F566</f>
        <v>837.9</v>
      </c>
      <c r="G568" s="129">
        <f>G566</f>
        <v>0</v>
      </c>
    </row>
    <row r="569" spans="1:7" s="6" customFormat="1" ht="18" customHeight="1" x14ac:dyDescent="0.35">
      <c r="A569" s="226" t="s">
        <v>364</v>
      </c>
      <c r="B569" s="227"/>
      <c r="C569" s="227"/>
      <c r="D569" s="227"/>
      <c r="E569" s="227"/>
      <c r="F569" s="228"/>
      <c r="G569" s="82"/>
    </row>
    <row r="570" spans="1:7" s="6" customFormat="1" ht="36" customHeight="1" x14ac:dyDescent="0.25">
      <c r="A570" s="224" t="s">
        <v>365</v>
      </c>
      <c r="B570" s="225"/>
      <c r="C570" s="38" t="s">
        <v>366</v>
      </c>
      <c r="D570" s="129">
        <f>E570+F570</f>
        <v>62.3</v>
      </c>
      <c r="E570" s="129">
        <f>E572+E573</f>
        <v>42.3</v>
      </c>
      <c r="F570" s="129">
        <f>F572</f>
        <v>20</v>
      </c>
      <c r="G570" s="129">
        <f>G572</f>
        <v>0</v>
      </c>
    </row>
    <row r="571" spans="1:7" s="6" customFormat="1" ht="18" customHeight="1" x14ac:dyDescent="0.25">
      <c r="A571" s="199" t="s">
        <v>65</v>
      </c>
      <c r="B571" s="199"/>
      <c r="C571" s="217" t="s">
        <v>366</v>
      </c>
      <c r="D571" s="190" t="s">
        <v>17</v>
      </c>
      <c r="E571" s="191"/>
      <c r="F571" s="192"/>
      <c r="G571" s="82"/>
    </row>
    <row r="572" spans="1:7" s="6" customFormat="1" ht="22.5" customHeight="1" x14ac:dyDescent="0.25">
      <c r="A572" s="199"/>
      <c r="B572" s="199"/>
      <c r="C572" s="241"/>
      <c r="D572" s="50" t="s">
        <v>328</v>
      </c>
      <c r="E572" s="50">
        <v>0</v>
      </c>
      <c r="F572" s="50">
        <v>20</v>
      </c>
      <c r="G572" s="50">
        <v>0</v>
      </c>
    </row>
    <row r="573" spans="1:7" s="6" customFormat="1" ht="30" customHeight="1" x14ac:dyDescent="0.25">
      <c r="A573" s="199"/>
      <c r="B573" s="199"/>
      <c r="C573" s="218"/>
      <c r="D573" s="50" t="s">
        <v>507</v>
      </c>
      <c r="E573" s="50">
        <v>42.3</v>
      </c>
      <c r="F573" s="50">
        <v>0</v>
      </c>
      <c r="G573" s="50">
        <v>0</v>
      </c>
    </row>
    <row r="574" spans="1:7" s="6" customFormat="1" ht="18" customHeight="1" x14ac:dyDescent="0.25">
      <c r="A574" s="229" t="s">
        <v>367</v>
      </c>
      <c r="B574" s="230"/>
      <c r="C574" s="231"/>
      <c r="D574" s="129">
        <f>D570</f>
        <v>62.3</v>
      </c>
      <c r="E574" s="129">
        <f>E570</f>
        <v>42.3</v>
      </c>
      <c r="F574" s="129">
        <f>F570</f>
        <v>20</v>
      </c>
      <c r="G574" s="129">
        <f>G570</f>
        <v>0</v>
      </c>
    </row>
    <row r="575" spans="1:7" s="6" customFormat="1" ht="18.75" customHeight="1" x14ac:dyDescent="0.35">
      <c r="A575" s="226" t="s">
        <v>197</v>
      </c>
      <c r="B575" s="227"/>
      <c r="C575" s="227"/>
      <c r="D575" s="227"/>
      <c r="E575" s="228"/>
      <c r="F575" s="82"/>
      <c r="G575" s="82"/>
    </row>
    <row r="576" spans="1:7" s="6" customFormat="1" ht="32.25" customHeight="1" x14ac:dyDescent="0.25">
      <c r="A576" s="224" t="s">
        <v>283</v>
      </c>
      <c r="B576" s="225"/>
      <c r="C576" s="38" t="s">
        <v>267</v>
      </c>
      <c r="D576" s="129">
        <f>F576</f>
        <v>13.1</v>
      </c>
      <c r="E576" s="129">
        <f>E578</f>
        <v>0</v>
      </c>
      <c r="F576" s="118">
        <f>13.1</f>
        <v>13.1</v>
      </c>
      <c r="G576" s="129">
        <f ca="1">G578</f>
        <v>0</v>
      </c>
    </row>
    <row r="577" spans="1:7" s="6" customFormat="1" ht="51.75" customHeight="1" x14ac:dyDescent="0.25">
      <c r="A577" s="217" t="s">
        <v>284</v>
      </c>
      <c r="B577" s="217"/>
      <c r="C577" s="38" t="s">
        <v>267</v>
      </c>
      <c r="D577" s="50">
        <f>E577+F577</f>
        <v>12.2</v>
      </c>
      <c r="E577" s="50">
        <v>0</v>
      </c>
      <c r="F577" s="109">
        <v>12.2</v>
      </c>
      <c r="G577" s="50">
        <v>0</v>
      </c>
    </row>
    <row r="578" spans="1:7" s="6" customFormat="1" ht="15" customHeight="1" x14ac:dyDescent="0.25">
      <c r="A578" s="229" t="s">
        <v>268</v>
      </c>
      <c r="B578" s="230"/>
      <c r="C578" s="231"/>
      <c r="D578" s="129">
        <f>D576</f>
        <v>13.1</v>
      </c>
      <c r="E578" s="129">
        <v>0</v>
      </c>
      <c r="F578" s="129">
        <f>F576</f>
        <v>13.1</v>
      </c>
      <c r="G578" s="129">
        <f ca="1">G576</f>
        <v>13.1</v>
      </c>
    </row>
    <row r="579" spans="1:7" s="6" customFormat="1" ht="20.25" customHeight="1" x14ac:dyDescent="0.35">
      <c r="A579" s="299" t="s">
        <v>67</v>
      </c>
      <c r="B579" s="299"/>
      <c r="C579" s="299"/>
      <c r="D579" s="299"/>
      <c r="E579" s="299"/>
      <c r="F579" s="82"/>
      <c r="G579" s="82"/>
    </row>
    <row r="580" spans="1:7" s="6" customFormat="1" ht="33.75" customHeight="1" x14ac:dyDescent="0.25">
      <c r="A580" s="206" t="s">
        <v>266</v>
      </c>
      <c r="B580" s="207"/>
      <c r="C580" s="217" t="s">
        <v>68</v>
      </c>
      <c r="D580" s="118">
        <f>SUM(E580:F580)</f>
        <v>1073.7</v>
      </c>
      <c r="E580" s="118">
        <f>E582</f>
        <v>9</v>
      </c>
      <c r="F580" s="118">
        <f>1044.7+F582</f>
        <v>1064.7</v>
      </c>
      <c r="G580" s="118">
        <v>0</v>
      </c>
    </row>
    <row r="581" spans="1:7" s="6" customFormat="1" ht="48.75" customHeight="1" x14ac:dyDescent="0.25">
      <c r="A581" s="222" t="s">
        <v>282</v>
      </c>
      <c r="B581" s="223"/>
      <c r="C581" s="218"/>
      <c r="D581" s="109">
        <f>SUM(E581:F581)</f>
        <v>1044.7</v>
      </c>
      <c r="E581" s="109">
        <v>0</v>
      </c>
      <c r="F581" s="109">
        <v>1044.7</v>
      </c>
      <c r="G581" s="109">
        <v>0</v>
      </c>
    </row>
    <row r="582" spans="1:7" s="6" customFormat="1" ht="20.25" customHeight="1" x14ac:dyDescent="0.25">
      <c r="A582" s="213" t="s">
        <v>65</v>
      </c>
      <c r="B582" s="214"/>
      <c r="C582" s="217" t="s">
        <v>68</v>
      </c>
      <c r="D582" s="129">
        <f>E582+F582</f>
        <v>29</v>
      </c>
      <c r="E582" s="118">
        <f>E583</f>
        <v>9</v>
      </c>
      <c r="F582" s="118">
        <f>F583</f>
        <v>20</v>
      </c>
      <c r="G582" s="118">
        <f>G583</f>
        <v>0</v>
      </c>
    </row>
    <row r="583" spans="1:7" s="6" customFormat="1" ht="33.75" customHeight="1" x14ac:dyDescent="0.25">
      <c r="A583" s="215"/>
      <c r="B583" s="216"/>
      <c r="C583" s="218"/>
      <c r="D583" s="50" t="s">
        <v>328</v>
      </c>
      <c r="E583" s="109">
        <v>9</v>
      </c>
      <c r="F583" s="109">
        <v>20</v>
      </c>
      <c r="G583" s="109">
        <v>0</v>
      </c>
    </row>
    <row r="584" spans="1:7" s="6" customFormat="1" ht="16.5" customHeight="1" x14ac:dyDescent="0.25">
      <c r="A584" s="14" t="s">
        <v>69</v>
      </c>
      <c r="B584" s="14"/>
      <c r="C584" s="14"/>
      <c r="D584" s="129">
        <f>D580</f>
        <v>1073.7</v>
      </c>
      <c r="E584" s="129">
        <f>E580</f>
        <v>9</v>
      </c>
      <c r="F584" s="118">
        <f>F580</f>
        <v>1064.7</v>
      </c>
      <c r="G584" s="118">
        <f>G580</f>
        <v>0</v>
      </c>
    </row>
    <row r="585" spans="1:7" s="6" customFormat="1" ht="18.75" customHeight="1" x14ac:dyDescent="0.35">
      <c r="A585" s="203" t="s">
        <v>368</v>
      </c>
      <c r="B585" s="204"/>
      <c r="C585" s="204"/>
      <c r="D585" s="204"/>
      <c r="E585" s="204"/>
      <c r="F585" s="205"/>
      <c r="G585" s="82"/>
    </row>
    <row r="586" spans="1:7" s="6" customFormat="1" ht="51" customHeight="1" x14ac:dyDescent="0.25">
      <c r="A586" s="206" t="s">
        <v>370</v>
      </c>
      <c r="B586" s="207"/>
      <c r="C586" s="38" t="s">
        <v>369</v>
      </c>
      <c r="D586" s="129">
        <f>D588+D587+427.4</f>
        <v>1593.1</v>
      </c>
      <c r="E586" s="129">
        <f>E588</f>
        <v>0</v>
      </c>
      <c r="F586" s="129">
        <f>D588+D587+427.4</f>
        <v>1593.1</v>
      </c>
      <c r="G586" s="129">
        <f>G588</f>
        <v>0</v>
      </c>
    </row>
    <row r="587" spans="1:7" s="6" customFormat="1" ht="47.25" customHeight="1" x14ac:dyDescent="0.25">
      <c r="A587" s="208" t="s">
        <v>371</v>
      </c>
      <c r="B587" s="209"/>
      <c r="C587" s="38" t="s">
        <v>369</v>
      </c>
      <c r="D587" s="50">
        <f>E587+F587</f>
        <v>1005.6999999999999</v>
      </c>
      <c r="E587" s="50">
        <v>0</v>
      </c>
      <c r="F587" s="109">
        <f>824.3+181.4</f>
        <v>1005.6999999999999</v>
      </c>
      <c r="G587" s="50">
        <v>0</v>
      </c>
    </row>
    <row r="588" spans="1:7" s="6" customFormat="1" ht="18.75" customHeight="1" x14ac:dyDescent="0.25">
      <c r="A588" s="235" t="s">
        <v>65</v>
      </c>
      <c r="B588" s="236"/>
      <c r="C588" s="217" t="s">
        <v>369</v>
      </c>
      <c r="D588" s="129">
        <f>E588+F588</f>
        <v>160</v>
      </c>
      <c r="E588" s="118">
        <f>E590+E591</f>
        <v>0</v>
      </c>
      <c r="F588" s="118">
        <f>F590+F591</f>
        <v>160</v>
      </c>
      <c r="G588" s="118">
        <f>G590+G591</f>
        <v>0</v>
      </c>
    </row>
    <row r="589" spans="1:7" s="6" customFormat="1" ht="18.75" customHeight="1" x14ac:dyDescent="0.25">
      <c r="A589" s="237"/>
      <c r="B589" s="238"/>
      <c r="C589" s="241"/>
      <c r="D589" s="232" t="s">
        <v>17</v>
      </c>
      <c r="E589" s="233"/>
      <c r="F589" s="234"/>
      <c r="G589" s="82"/>
    </row>
    <row r="590" spans="1:7" s="6" customFormat="1" ht="27.75" customHeight="1" x14ac:dyDescent="0.25">
      <c r="A590" s="237"/>
      <c r="B590" s="238"/>
      <c r="C590" s="241"/>
      <c r="D590" s="50" t="s">
        <v>328</v>
      </c>
      <c r="E590" s="50">
        <v>0</v>
      </c>
      <c r="F590" s="109">
        <v>120</v>
      </c>
      <c r="G590" s="50">
        <v>0</v>
      </c>
    </row>
    <row r="591" spans="1:7" s="6" customFormat="1" ht="68.25" customHeight="1" x14ac:dyDescent="0.25">
      <c r="A591" s="239"/>
      <c r="B591" s="240"/>
      <c r="C591" s="218"/>
      <c r="D591" s="50" t="s">
        <v>373</v>
      </c>
      <c r="E591" s="50">
        <v>0</v>
      </c>
      <c r="F591" s="109">
        <v>40</v>
      </c>
      <c r="G591" s="50">
        <v>0</v>
      </c>
    </row>
    <row r="592" spans="1:7" s="6" customFormat="1" ht="32.25" customHeight="1" x14ac:dyDescent="0.25">
      <c r="A592" s="229" t="s">
        <v>372</v>
      </c>
      <c r="B592" s="230"/>
      <c r="C592" s="231"/>
      <c r="D592" s="129">
        <f>D586</f>
        <v>1593.1</v>
      </c>
      <c r="E592" s="129">
        <f>E586</f>
        <v>0</v>
      </c>
      <c r="F592" s="129">
        <f>F586</f>
        <v>1593.1</v>
      </c>
      <c r="G592" s="129">
        <f>G586</f>
        <v>0</v>
      </c>
    </row>
    <row r="593" spans="1:7" s="6" customFormat="1" ht="21.75" customHeight="1" x14ac:dyDescent="0.35">
      <c r="A593" s="203" t="s">
        <v>504</v>
      </c>
      <c r="B593" s="204"/>
      <c r="C593" s="204"/>
      <c r="D593" s="204"/>
      <c r="E593" s="204"/>
      <c r="F593" s="205"/>
      <c r="G593" s="82"/>
    </row>
    <row r="594" spans="1:7" s="6" customFormat="1" ht="17.25" customHeight="1" x14ac:dyDescent="0.25">
      <c r="A594" s="217" t="s">
        <v>504</v>
      </c>
      <c r="B594" s="20" t="s">
        <v>73</v>
      </c>
      <c r="C594" s="16" t="s">
        <v>74</v>
      </c>
      <c r="D594" s="50">
        <f>E594+F594</f>
        <v>3.5</v>
      </c>
      <c r="E594" s="50">
        <v>3.5</v>
      </c>
      <c r="F594" s="109">
        <v>0</v>
      </c>
      <c r="G594" s="109">
        <v>0</v>
      </c>
    </row>
    <row r="595" spans="1:7" s="6" customFormat="1" ht="18" customHeight="1" x14ac:dyDescent="0.25">
      <c r="A595" s="241"/>
      <c r="B595" s="20" t="s">
        <v>75</v>
      </c>
      <c r="C595" s="16" t="s">
        <v>76</v>
      </c>
      <c r="D595" s="50">
        <f t="shared" ref="D595:D635" si="11">E595+F595</f>
        <v>4.7</v>
      </c>
      <c r="E595" s="50">
        <v>4.7</v>
      </c>
      <c r="F595" s="109">
        <v>0</v>
      </c>
      <c r="G595" s="109">
        <v>0</v>
      </c>
    </row>
    <row r="596" spans="1:7" s="6" customFormat="1" ht="15.75" customHeight="1" x14ac:dyDescent="0.25">
      <c r="A596" s="241"/>
      <c r="B596" s="20" t="s">
        <v>15</v>
      </c>
      <c r="C596" s="16" t="s">
        <v>77</v>
      </c>
      <c r="D596" s="50">
        <f t="shared" si="11"/>
        <v>11.6</v>
      </c>
      <c r="E596" s="50">
        <v>11.6</v>
      </c>
      <c r="F596" s="109">
        <v>0</v>
      </c>
      <c r="G596" s="109">
        <v>0</v>
      </c>
    </row>
    <row r="597" spans="1:7" s="6" customFormat="1" ht="16.5" customHeight="1" x14ac:dyDescent="0.25">
      <c r="A597" s="241"/>
      <c r="B597" s="13" t="s">
        <v>78</v>
      </c>
      <c r="C597" s="38" t="s">
        <v>79</v>
      </c>
      <c r="D597" s="50">
        <f t="shared" si="11"/>
        <v>3.2</v>
      </c>
      <c r="E597" s="50">
        <v>3.2</v>
      </c>
      <c r="F597" s="109">
        <v>0</v>
      </c>
      <c r="G597" s="109">
        <v>0</v>
      </c>
    </row>
    <row r="598" spans="1:7" s="6" customFormat="1" ht="15.75" customHeight="1" x14ac:dyDescent="0.25">
      <c r="A598" s="241"/>
      <c r="B598" s="20" t="s">
        <v>80</v>
      </c>
      <c r="C598" s="16" t="s">
        <v>81</v>
      </c>
      <c r="D598" s="50">
        <f t="shared" si="11"/>
        <v>2.6</v>
      </c>
      <c r="E598" s="50">
        <v>2.6</v>
      </c>
      <c r="F598" s="109">
        <v>0</v>
      </c>
      <c r="G598" s="109">
        <v>0</v>
      </c>
    </row>
    <row r="599" spans="1:7" s="6" customFormat="1" ht="15.75" customHeight="1" x14ac:dyDescent="0.25">
      <c r="A599" s="241"/>
      <c r="B599" s="20" t="s">
        <v>18</v>
      </c>
      <c r="C599" s="16" t="s">
        <v>19</v>
      </c>
      <c r="D599" s="50">
        <f t="shared" si="11"/>
        <v>2.2000000000000002</v>
      </c>
      <c r="E599" s="50">
        <v>2.2000000000000002</v>
      </c>
      <c r="F599" s="109">
        <v>0</v>
      </c>
      <c r="G599" s="109">
        <v>0</v>
      </c>
    </row>
    <row r="600" spans="1:7" s="6" customFormat="1" ht="16.5" customHeight="1" x14ac:dyDescent="0.25">
      <c r="A600" s="241"/>
      <c r="B600" s="20" t="s">
        <v>25</v>
      </c>
      <c r="C600" s="16" t="s">
        <v>26</v>
      </c>
      <c r="D600" s="50">
        <f t="shared" si="11"/>
        <v>3.1</v>
      </c>
      <c r="E600" s="50">
        <v>3.1</v>
      </c>
      <c r="F600" s="109">
        <v>0</v>
      </c>
      <c r="G600" s="109">
        <v>0</v>
      </c>
    </row>
    <row r="601" spans="1:7" s="6" customFormat="1" ht="18.75" customHeight="1" x14ac:dyDescent="0.25">
      <c r="A601" s="241"/>
      <c r="B601" s="20" t="s">
        <v>27</v>
      </c>
      <c r="C601" s="16" t="s">
        <v>28</v>
      </c>
      <c r="D601" s="50">
        <f t="shared" si="11"/>
        <v>9</v>
      </c>
      <c r="E601" s="50">
        <v>9</v>
      </c>
      <c r="F601" s="109">
        <v>0</v>
      </c>
      <c r="G601" s="109">
        <v>0</v>
      </c>
    </row>
    <row r="602" spans="1:7" s="6" customFormat="1" ht="15" customHeight="1" x14ac:dyDescent="0.25">
      <c r="A602" s="241"/>
      <c r="B602" s="20" t="s">
        <v>86</v>
      </c>
      <c r="C602" s="16" t="s">
        <v>87</v>
      </c>
      <c r="D602" s="50">
        <f t="shared" si="11"/>
        <v>3.1</v>
      </c>
      <c r="E602" s="50">
        <v>3.1</v>
      </c>
      <c r="F602" s="109">
        <v>0</v>
      </c>
      <c r="G602" s="109">
        <v>0</v>
      </c>
    </row>
    <row r="603" spans="1:7" s="6" customFormat="1" ht="16.5" customHeight="1" x14ac:dyDescent="0.25">
      <c r="A603" s="241"/>
      <c r="B603" s="13" t="s">
        <v>88</v>
      </c>
      <c r="C603" s="38" t="s">
        <v>89</v>
      </c>
      <c r="D603" s="50">
        <f t="shared" si="11"/>
        <v>6</v>
      </c>
      <c r="E603" s="50">
        <v>6</v>
      </c>
      <c r="F603" s="109">
        <v>0</v>
      </c>
      <c r="G603" s="109">
        <v>0</v>
      </c>
    </row>
    <row r="604" spans="1:7" s="6" customFormat="1" ht="15.75" customHeight="1" x14ac:dyDescent="0.25">
      <c r="A604" s="241"/>
      <c r="B604" s="13" t="s">
        <v>90</v>
      </c>
      <c r="C604" s="38" t="s">
        <v>91</v>
      </c>
      <c r="D604" s="50">
        <f t="shared" si="11"/>
        <v>5.9</v>
      </c>
      <c r="E604" s="50">
        <v>5.9</v>
      </c>
      <c r="F604" s="109">
        <v>0</v>
      </c>
      <c r="G604" s="109">
        <v>0</v>
      </c>
    </row>
    <row r="605" spans="1:7" s="6" customFormat="1" ht="18" customHeight="1" x14ac:dyDescent="0.25">
      <c r="A605" s="241"/>
      <c r="B605" s="20" t="s">
        <v>96</v>
      </c>
      <c r="C605" s="16" t="s">
        <v>97</v>
      </c>
      <c r="D605" s="50">
        <f t="shared" si="11"/>
        <v>3</v>
      </c>
      <c r="E605" s="50">
        <v>3</v>
      </c>
      <c r="F605" s="109">
        <v>0</v>
      </c>
      <c r="G605" s="109">
        <v>0</v>
      </c>
    </row>
    <row r="606" spans="1:7" s="6" customFormat="1" ht="16.5" customHeight="1" x14ac:dyDescent="0.25">
      <c r="A606" s="241"/>
      <c r="B606" s="20" t="s">
        <v>32</v>
      </c>
      <c r="C606" s="16" t="s">
        <v>33</v>
      </c>
      <c r="D606" s="50">
        <f t="shared" si="11"/>
        <v>2.2000000000000002</v>
      </c>
      <c r="E606" s="50">
        <v>2.2000000000000002</v>
      </c>
      <c r="F606" s="109">
        <v>0</v>
      </c>
      <c r="G606" s="109">
        <v>0</v>
      </c>
    </row>
    <row r="607" spans="1:7" s="6" customFormat="1" ht="16.5" customHeight="1" x14ac:dyDescent="0.25">
      <c r="A607" s="241"/>
      <c r="B607" s="20" t="s">
        <v>100</v>
      </c>
      <c r="C607" s="16" t="s">
        <v>101</v>
      </c>
      <c r="D607" s="50">
        <f t="shared" si="11"/>
        <v>1.7</v>
      </c>
      <c r="E607" s="50">
        <v>1.7</v>
      </c>
      <c r="F607" s="109">
        <v>0</v>
      </c>
      <c r="G607" s="109">
        <v>0</v>
      </c>
    </row>
    <row r="608" spans="1:7" s="6" customFormat="1" ht="15" customHeight="1" x14ac:dyDescent="0.25">
      <c r="A608" s="241"/>
      <c r="B608" s="20" t="s">
        <v>102</v>
      </c>
      <c r="C608" s="16" t="s">
        <v>103</v>
      </c>
      <c r="D608" s="50">
        <f t="shared" si="11"/>
        <v>5.0999999999999996</v>
      </c>
      <c r="E608" s="50">
        <v>5.0999999999999996</v>
      </c>
      <c r="F608" s="109">
        <v>0</v>
      </c>
      <c r="G608" s="109">
        <v>0</v>
      </c>
    </row>
    <row r="609" spans="1:7" s="6" customFormat="1" ht="16.5" customHeight="1" x14ac:dyDescent="0.25">
      <c r="A609" s="241"/>
      <c r="B609" s="20" t="s">
        <v>104</v>
      </c>
      <c r="C609" s="16" t="s">
        <v>105</v>
      </c>
      <c r="D609" s="50">
        <f t="shared" si="11"/>
        <v>4.4000000000000004</v>
      </c>
      <c r="E609" s="50">
        <v>4.4000000000000004</v>
      </c>
      <c r="F609" s="109">
        <v>0</v>
      </c>
      <c r="G609" s="109">
        <v>0</v>
      </c>
    </row>
    <row r="610" spans="1:7" s="6" customFormat="1" ht="17.25" customHeight="1" x14ac:dyDescent="0.25">
      <c r="A610" s="241"/>
      <c r="B610" s="20" t="s">
        <v>106</v>
      </c>
      <c r="C610" s="16" t="s">
        <v>107</v>
      </c>
      <c r="D610" s="50">
        <f t="shared" si="11"/>
        <v>4.7</v>
      </c>
      <c r="E610" s="50">
        <v>4.7</v>
      </c>
      <c r="F610" s="109">
        <v>0</v>
      </c>
      <c r="G610" s="109">
        <v>0</v>
      </c>
    </row>
    <row r="611" spans="1:7" s="6" customFormat="1" ht="15.75" customHeight="1" x14ac:dyDescent="0.25">
      <c r="A611" s="241"/>
      <c r="B611" s="20" t="s">
        <v>112</v>
      </c>
      <c r="C611" s="16" t="s">
        <v>113</v>
      </c>
      <c r="D611" s="50">
        <f t="shared" si="11"/>
        <v>3.1</v>
      </c>
      <c r="E611" s="50">
        <v>3.1</v>
      </c>
      <c r="F611" s="109">
        <v>0</v>
      </c>
      <c r="G611" s="109">
        <v>0</v>
      </c>
    </row>
    <row r="612" spans="1:7" s="6" customFormat="1" ht="17.25" customHeight="1" x14ac:dyDescent="0.25">
      <c r="A612" s="241"/>
      <c r="B612" s="20" t="s">
        <v>35</v>
      </c>
      <c r="C612" s="16" t="s">
        <v>36</v>
      </c>
      <c r="D612" s="50">
        <f t="shared" si="11"/>
        <v>2.9</v>
      </c>
      <c r="E612" s="50">
        <v>2.9</v>
      </c>
      <c r="F612" s="109">
        <v>0</v>
      </c>
      <c r="G612" s="109">
        <v>0</v>
      </c>
    </row>
    <row r="613" spans="1:7" s="6" customFormat="1" ht="16.5" customHeight="1" x14ac:dyDescent="0.25">
      <c r="A613" s="241"/>
      <c r="B613" s="20" t="s">
        <v>37</v>
      </c>
      <c r="C613" s="16" t="s">
        <v>38</v>
      </c>
      <c r="D613" s="50">
        <f t="shared" si="11"/>
        <v>3.3</v>
      </c>
      <c r="E613" s="50">
        <v>3.3</v>
      </c>
      <c r="F613" s="109">
        <v>0</v>
      </c>
      <c r="G613" s="109">
        <v>0</v>
      </c>
    </row>
    <row r="614" spans="1:7" s="6" customFormat="1" ht="17.25" customHeight="1" x14ac:dyDescent="0.25">
      <c r="A614" s="241"/>
      <c r="B614" s="20" t="s">
        <v>116</v>
      </c>
      <c r="C614" s="16" t="s">
        <v>117</v>
      </c>
      <c r="D614" s="50">
        <f t="shared" si="11"/>
        <v>7.7</v>
      </c>
      <c r="E614" s="50">
        <v>7.7</v>
      </c>
      <c r="F614" s="109">
        <v>0</v>
      </c>
      <c r="G614" s="109">
        <v>0</v>
      </c>
    </row>
    <row r="615" spans="1:7" s="6" customFormat="1" ht="15.75" customHeight="1" x14ac:dyDescent="0.25">
      <c r="A615" s="241"/>
      <c r="B615" s="20" t="s">
        <v>118</v>
      </c>
      <c r="C615" s="16" t="s">
        <v>119</v>
      </c>
      <c r="D615" s="50">
        <f t="shared" si="11"/>
        <v>2.2000000000000002</v>
      </c>
      <c r="E615" s="50">
        <v>2.2000000000000002</v>
      </c>
      <c r="F615" s="109">
        <v>0</v>
      </c>
      <c r="G615" s="109">
        <v>0</v>
      </c>
    </row>
    <row r="616" spans="1:7" s="6" customFormat="1" ht="16.5" customHeight="1" x14ac:dyDescent="0.25">
      <c r="A616" s="241"/>
      <c r="B616" s="20" t="s">
        <v>120</v>
      </c>
      <c r="C616" s="16" t="s">
        <v>121</v>
      </c>
      <c r="D616" s="50">
        <f t="shared" si="11"/>
        <v>6.2</v>
      </c>
      <c r="E616" s="50">
        <v>6.2</v>
      </c>
      <c r="F616" s="109">
        <v>0</v>
      </c>
      <c r="G616" s="109">
        <v>0</v>
      </c>
    </row>
    <row r="617" spans="1:7" s="6" customFormat="1" ht="17.25" customHeight="1" x14ac:dyDescent="0.25">
      <c r="A617" s="241"/>
      <c r="B617" s="20" t="s">
        <v>122</v>
      </c>
      <c r="C617" s="16" t="s">
        <v>123</v>
      </c>
      <c r="D617" s="50">
        <f t="shared" si="11"/>
        <v>6.7</v>
      </c>
      <c r="E617" s="50">
        <v>6.7</v>
      </c>
      <c r="F617" s="109">
        <v>0</v>
      </c>
      <c r="G617" s="109">
        <v>0</v>
      </c>
    </row>
    <row r="618" spans="1:7" s="6" customFormat="1" ht="20.25" customHeight="1" x14ac:dyDescent="0.25">
      <c r="A618" s="241"/>
      <c r="B618" s="20" t="s">
        <v>124</v>
      </c>
      <c r="C618" s="16" t="s">
        <v>125</v>
      </c>
      <c r="D618" s="50">
        <f t="shared" si="11"/>
        <v>4.5</v>
      </c>
      <c r="E618" s="50">
        <v>4.5</v>
      </c>
      <c r="F618" s="109">
        <v>0</v>
      </c>
      <c r="G618" s="109">
        <v>0</v>
      </c>
    </row>
    <row r="619" spans="1:7" s="6" customFormat="1" ht="17.25" customHeight="1" x14ac:dyDescent="0.25">
      <c r="A619" s="241"/>
      <c r="B619" s="20" t="s">
        <v>128</v>
      </c>
      <c r="C619" s="16" t="s">
        <v>129</v>
      </c>
      <c r="D619" s="50">
        <f t="shared" si="11"/>
        <v>9.3000000000000007</v>
      </c>
      <c r="E619" s="50">
        <v>9.3000000000000007</v>
      </c>
      <c r="F619" s="109">
        <v>0</v>
      </c>
      <c r="G619" s="109">
        <v>0</v>
      </c>
    </row>
    <row r="620" spans="1:7" s="6" customFormat="1" ht="18" customHeight="1" x14ac:dyDescent="0.25">
      <c r="A620" s="241"/>
      <c r="B620" s="20" t="s">
        <v>130</v>
      </c>
      <c r="C620" s="16" t="s">
        <v>131</v>
      </c>
      <c r="D620" s="50">
        <f t="shared" si="11"/>
        <v>3.2</v>
      </c>
      <c r="E620" s="50">
        <v>3.2</v>
      </c>
      <c r="F620" s="109">
        <v>0</v>
      </c>
      <c r="G620" s="109">
        <v>0</v>
      </c>
    </row>
    <row r="621" spans="1:7" s="6" customFormat="1" ht="17.25" customHeight="1" x14ac:dyDescent="0.25">
      <c r="A621" s="241"/>
      <c r="B621" s="20" t="s">
        <v>134</v>
      </c>
      <c r="C621" s="16" t="s">
        <v>135</v>
      </c>
      <c r="D621" s="50">
        <f t="shared" si="11"/>
        <v>3.7</v>
      </c>
      <c r="E621" s="50">
        <v>3.7</v>
      </c>
      <c r="F621" s="109">
        <v>0</v>
      </c>
      <c r="G621" s="109">
        <v>0</v>
      </c>
    </row>
    <row r="622" spans="1:7" s="6" customFormat="1" ht="15.75" customHeight="1" x14ac:dyDescent="0.25">
      <c r="A622" s="241"/>
      <c r="B622" s="20" t="s">
        <v>136</v>
      </c>
      <c r="C622" s="16" t="s">
        <v>137</v>
      </c>
      <c r="D622" s="50">
        <f t="shared" si="11"/>
        <v>1.8</v>
      </c>
      <c r="E622" s="50">
        <v>1.8</v>
      </c>
      <c r="F622" s="109">
        <v>0</v>
      </c>
      <c r="G622" s="109">
        <v>0</v>
      </c>
    </row>
    <row r="623" spans="1:7" s="6" customFormat="1" ht="15" customHeight="1" x14ac:dyDescent="0.25">
      <c r="A623" s="241"/>
      <c r="B623" s="20" t="s">
        <v>138</v>
      </c>
      <c r="C623" s="16" t="s">
        <v>139</v>
      </c>
      <c r="D623" s="50">
        <f t="shared" si="11"/>
        <v>5.6</v>
      </c>
      <c r="E623" s="50">
        <v>5.6</v>
      </c>
      <c r="F623" s="109">
        <v>0</v>
      </c>
      <c r="G623" s="109">
        <v>0</v>
      </c>
    </row>
    <row r="624" spans="1:7" s="6" customFormat="1" ht="16.5" customHeight="1" x14ac:dyDescent="0.25">
      <c r="A624" s="241"/>
      <c r="B624" s="20" t="s">
        <v>142</v>
      </c>
      <c r="C624" s="16" t="s">
        <v>143</v>
      </c>
      <c r="D624" s="50">
        <f t="shared" si="11"/>
        <v>2.6</v>
      </c>
      <c r="E624" s="50">
        <v>2.6</v>
      </c>
      <c r="F624" s="109">
        <v>0</v>
      </c>
      <c r="G624" s="109">
        <v>0</v>
      </c>
    </row>
    <row r="625" spans="1:7" s="6" customFormat="1" ht="17.25" customHeight="1" x14ac:dyDescent="0.25">
      <c r="A625" s="241"/>
      <c r="B625" s="20" t="s">
        <v>144</v>
      </c>
      <c r="C625" s="16" t="s">
        <v>145</v>
      </c>
      <c r="D625" s="50">
        <f t="shared" si="11"/>
        <v>3.6</v>
      </c>
      <c r="E625" s="50">
        <v>3.6</v>
      </c>
      <c r="F625" s="109">
        <v>0</v>
      </c>
      <c r="G625" s="109">
        <v>0</v>
      </c>
    </row>
    <row r="626" spans="1:7" s="6" customFormat="1" ht="18" customHeight="1" x14ac:dyDescent="0.25">
      <c r="A626" s="241"/>
      <c r="B626" s="13" t="s">
        <v>146</v>
      </c>
      <c r="C626" s="38" t="s">
        <v>147</v>
      </c>
      <c r="D626" s="50">
        <f t="shared" si="11"/>
        <v>4.2</v>
      </c>
      <c r="E626" s="50">
        <v>4.2</v>
      </c>
      <c r="F626" s="109">
        <v>0</v>
      </c>
      <c r="G626" s="109">
        <v>0</v>
      </c>
    </row>
    <row r="627" spans="1:7" s="6" customFormat="1" ht="18" customHeight="1" x14ac:dyDescent="0.25">
      <c r="A627" s="241"/>
      <c r="B627" s="20" t="s">
        <v>156</v>
      </c>
      <c r="C627" s="16" t="s">
        <v>157</v>
      </c>
      <c r="D627" s="50">
        <f t="shared" si="11"/>
        <v>5.6</v>
      </c>
      <c r="E627" s="50">
        <v>5.6</v>
      </c>
      <c r="F627" s="109">
        <v>0</v>
      </c>
      <c r="G627" s="109">
        <v>0</v>
      </c>
    </row>
    <row r="628" spans="1:7" s="6" customFormat="1" ht="17.25" customHeight="1" x14ac:dyDescent="0.25">
      <c r="A628" s="241"/>
      <c r="B628" s="20" t="s">
        <v>158</v>
      </c>
      <c r="C628" s="16" t="s">
        <v>43</v>
      </c>
      <c r="D628" s="50">
        <f t="shared" si="11"/>
        <v>6</v>
      </c>
      <c r="E628" s="50">
        <v>6</v>
      </c>
      <c r="F628" s="109">
        <v>0</v>
      </c>
      <c r="G628" s="109">
        <v>0</v>
      </c>
    </row>
    <row r="629" spans="1:7" s="6" customFormat="1" ht="17.25" customHeight="1" x14ac:dyDescent="0.25">
      <c r="A629" s="241"/>
      <c r="B629" s="20" t="s">
        <v>191</v>
      </c>
      <c r="C629" s="16" t="s">
        <v>192</v>
      </c>
      <c r="D629" s="50">
        <f t="shared" si="11"/>
        <v>2.5</v>
      </c>
      <c r="E629" s="50">
        <v>2.5</v>
      </c>
      <c r="F629" s="109">
        <v>0</v>
      </c>
      <c r="G629" s="109">
        <v>0</v>
      </c>
    </row>
    <row r="630" spans="1:7" s="6" customFormat="1" ht="18" customHeight="1" x14ac:dyDescent="0.25">
      <c r="A630" s="241"/>
      <c r="B630" s="20" t="s">
        <v>159</v>
      </c>
      <c r="C630" s="16" t="s">
        <v>45</v>
      </c>
      <c r="D630" s="50">
        <f t="shared" si="11"/>
        <v>4.3</v>
      </c>
      <c r="E630" s="50">
        <v>4.3</v>
      </c>
      <c r="F630" s="109">
        <v>0</v>
      </c>
      <c r="G630" s="109">
        <v>0</v>
      </c>
    </row>
    <row r="631" spans="1:7" s="6" customFormat="1" ht="16.5" customHeight="1" x14ac:dyDescent="0.25">
      <c r="A631" s="241"/>
      <c r="B631" s="20" t="s">
        <v>160</v>
      </c>
      <c r="C631" s="16" t="s">
        <v>161</v>
      </c>
      <c r="D631" s="50">
        <f t="shared" si="11"/>
        <v>0.7</v>
      </c>
      <c r="E631" s="50">
        <v>0.7</v>
      </c>
      <c r="F631" s="109">
        <v>0</v>
      </c>
      <c r="G631" s="109">
        <v>0</v>
      </c>
    </row>
    <row r="632" spans="1:7" s="6" customFormat="1" ht="18.75" customHeight="1" x14ac:dyDescent="0.25">
      <c r="A632" s="241"/>
      <c r="B632" s="20" t="s">
        <v>162</v>
      </c>
      <c r="C632" s="16" t="s">
        <v>163</v>
      </c>
      <c r="D632" s="50">
        <f t="shared" si="11"/>
        <v>0.9</v>
      </c>
      <c r="E632" s="50">
        <v>0.9</v>
      </c>
      <c r="F632" s="109">
        <v>0</v>
      </c>
      <c r="G632" s="109">
        <v>0</v>
      </c>
    </row>
    <row r="633" spans="1:7" s="6" customFormat="1" ht="31.5" customHeight="1" x14ac:dyDescent="0.25">
      <c r="A633" s="241"/>
      <c r="B633" s="20" t="s">
        <v>502</v>
      </c>
      <c r="C633" s="16" t="s">
        <v>503</v>
      </c>
      <c r="D633" s="50">
        <f t="shared" si="11"/>
        <v>2.1</v>
      </c>
      <c r="E633" s="50">
        <v>2.1</v>
      </c>
      <c r="F633" s="109">
        <v>0</v>
      </c>
      <c r="G633" s="109">
        <v>0</v>
      </c>
    </row>
    <row r="634" spans="1:7" s="6" customFormat="1" ht="18" customHeight="1" x14ac:dyDescent="0.25">
      <c r="A634" s="241"/>
      <c r="B634" s="20" t="s">
        <v>285</v>
      </c>
      <c r="C634" s="16" t="s">
        <v>286</v>
      </c>
      <c r="D634" s="50">
        <f t="shared" si="11"/>
        <v>4.0999999999999996</v>
      </c>
      <c r="E634" s="50">
        <v>4.0999999999999996</v>
      </c>
      <c r="F634" s="109">
        <v>0</v>
      </c>
      <c r="G634" s="109">
        <v>0</v>
      </c>
    </row>
    <row r="635" spans="1:7" s="6" customFormat="1" ht="17.25" customHeight="1" x14ac:dyDescent="0.25">
      <c r="A635" s="241"/>
      <c r="B635" s="20" t="s">
        <v>51</v>
      </c>
      <c r="C635" s="16" t="s">
        <v>52</v>
      </c>
      <c r="D635" s="50">
        <f t="shared" si="11"/>
        <v>2.6</v>
      </c>
      <c r="E635" s="50">
        <v>2.6</v>
      </c>
      <c r="F635" s="109">
        <v>0</v>
      </c>
      <c r="G635" s="109">
        <v>0</v>
      </c>
    </row>
    <row r="636" spans="1:7" s="6" customFormat="1" ht="16.5" customHeight="1" x14ac:dyDescent="0.25">
      <c r="A636" s="241"/>
      <c r="B636" s="20" t="s">
        <v>168</v>
      </c>
      <c r="C636" s="16" t="s">
        <v>169</v>
      </c>
      <c r="D636" s="50">
        <f>E636+F636</f>
        <v>2.2999999999999998</v>
      </c>
      <c r="E636" s="50">
        <v>2.2999999999999998</v>
      </c>
      <c r="F636" s="109">
        <v>0</v>
      </c>
      <c r="G636" s="109">
        <v>0</v>
      </c>
    </row>
    <row r="637" spans="1:7" s="6" customFormat="1" ht="18" customHeight="1" x14ac:dyDescent="0.25">
      <c r="A637" s="241"/>
      <c r="B637" s="20" t="s">
        <v>170</v>
      </c>
      <c r="C637" s="16" t="s">
        <v>171</v>
      </c>
      <c r="D637" s="50">
        <f t="shared" ref="D637:D642" si="12">E637+F637</f>
        <v>2.5</v>
      </c>
      <c r="E637" s="50">
        <v>2.5</v>
      </c>
      <c r="F637" s="109">
        <v>0</v>
      </c>
      <c r="G637" s="109">
        <v>0</v>
      </c>
    </row>
    <row r="638" spans="1:7" s="6" customFormat="1" ht="15.75" customHeight="1" x14ac:dyDescent="0.25">
      <c r="A638" s="241"/>
      <c r="B638" s="20" t="s">
        <v>57</v>
      </c>
      <c r="C638" s="16" t="s">
        <v>58</v>
      </c>
      <c r="D638" s="50">
        <f t="shared" si="12"/>
        <v>4.8</v>
      </c>
      <c r="E638" s="50">
        <v>4.8</v>
      </c>
      <c r="F638" s="109">
        <v>0</v>
      </c>
      <c r="G638" s="109">
        <v>0</v>
      </c>
    </row>
    <row r="639" spans="1:7" s="6" customFormat="1" ht="17.25" customHeight="1" x14ac:dyDescent="0.25">
      <c r="A639" s="241"/>
      <c r="B639" s="20" t="s">
        <v>176</v>
      </c>
      <c r="C639" s="16" t="s">
        <v>177</v>
      </c>
      <c r="D639" s="50">
        <f t="shared" si="12"/>
        <v>1.4</v>
      </c>
      <c r="E639" s="50">
        <v>1.4</v>
      </c>
      <c r="F639" s="109">
        <v>0</v>
      </c>
      <c r="G639" s="109">
        <v>0</v>
      </c>
    </row>
    <row r="640" spans="1:7" s="6" customFormat="1" ht="16.5" customHeight="1" x14ac:dyDescent="0.25">
      <c r="A640" s="241"/>
      <c r="B640" s="20" t="s">
        <v>178</v>
      </c>
      <c r="C640" s="16" t="s">
        <v>179</v>
      </c>
      <c r="D640" s="50">
        <f t="shared" si="12"/>
        <v>2.8</v>
      </c>
      <c r="E640" s="50">
        <v>2.8</v>
      </c>
      <c r="F640" s="109">
        <v>0</v>
      </c>
      <c r="G640" s="109">
        <v>0</v>
      </c>
    </row>
    <row r="641" spans="1:7" s="6" customFormat="1" ht="18" customHeight="1" x14ac:dyDescent="0.25">
      <c r="A641" s="241"/>
      <c r="B641" s="20" t="s">
        <v>180</v>
      </c>
      <c r="C641" s="16" t="s">
        <v>181</v>
      </c>
      <c r="D641" s="50">
        <f t="shared" si="12"/>
        <v>5.6</v>
      </c>
      <c r="E641" s="50">
        <v>5.6</v>
      </c>
      <c r="F641" s="50">
        <v>0</v>
      </c>
      <c r="G641" s="109">
        <v>0</v>
      </c>
    </row>
    <row r="642" spans="1:7" s="6" customFormat="1" ht="17.25" customHeight="1" x14ac:dyDescent="0.25">
      <c r="A642" s="218"/>
      <c r="B642" s="20" t="s">
        <v>184</v>
      </c>
      <c r="C642" s="16" t="s">
        <v>185</v>
      </c>
      <c r="D642" s="50">
        <f t="shared" si="12"/>
        <v>4.2</v>
      </c>
      <c r="E642" s="50">
        <v>4.2</v>
      </c>
      <c r="F642" s="50">
        <v>0</v>
      </c>
      <c r="G642" s="109">
        <v>0</v>
      </c>
    </row>
    <row r="643" spans="1:7" s="6" customFormat="1" ht="20.25" customHeight="1" x14ac:dyDescent="0.25">
      <c r="A643" s="229" t="s">
        <v>505</v>
      </c>
      <c r="B643" s="230"/>
      <c r="C643" s="230"/>
      <c r="D643" s="177">
        <f>SUM(D594:D642)</f>
        <v>199</v>
      </c>
      <c r="E643" s="177">
        <f>SUM(E594:E642)</f>
        <v>199</v>
      </c>
      <c r="F643" s="177">
        <f>SUM(F594:F642)</f>
        <v>0</v>
      </c>
      <c r="G643" s="177">
        <f>SUM(G594:G642)</f>
        <v>0</v>
      </c>
    </row>
    <row r="644" spans="1:7" s="36" customFormat="1" ht="15.75" x14ac:dyDescent="0.25">
      <c r="A644" s="283" t="s">
        <v>13</v>
      </c>
      <c r="B644" s="284"/>
      <c r="C644" s="285"/>
      <c r="D644" s="5">
        <f>D317+D488+D496+D505+D531+D537+D546+D552+D564+D568+D574+D578+D584+D592+D643</f>
        <v>166428</v>
      </c>
      <c r="E644" s="5">
        <f>E317+E488+E496+E505+E531+E537+E546+E552+E564+E568+E574+E578+E584+E592+E643</f>
        <v>8036.4000000000005</v>
      </c>
      <c r="F644" s="5">
        <f>F317+F488+F496+F505+F531+F537+F546+F552+F564+F568+F574+F578+F584+F592+F643</f>
        <v>157991.6</v>
      </c>
      <c r="G644" s="5">
        <v>400</v>
      </c>
    </row>
    <row r="645" spans="1:7" s="36" customFormat="1" ht="15.75" x14ac:dyDescent="0.25">
      <c r="A645" s="283" t="s">
        <v>9</v>
      </c>
      <c r="B645" s="284"/>
      <c r="C645" s="285"/>
      <c r="D645" s="5">
        <f>4600920.7+1825+112198.3+D644</f>
        <v>4881372</v>
      </c>
      <c r="E645" s="5">
        <f>663852.2+1825+112198.3+E644</f>
        <v>785911.9</v>
      </c>
      <c r="F645" s="5">
        <f>795073.4+F644</f>
        <v>953065</v>
      </c>
      <c r="G645" s="5">
        <f>1144722.1+400</f>
        <v>1145122.1000000001</v>
      </c>
    </row>
    <row r="646" spans="1:7" ht="15.75" x14ac:dyDescent="0.25">
      <c r="A646" s="2"/>
      <c r="B646" s="2"/>
      <c r="C646" s="2"/>
      <c r="D646" s="70"/>
      <c r="E646" s="71"/>
    </row>
    <row r="647" spans="1:7" ht="15.75" x14ac:dyDescent="0.25">
      <c r="A647" s="2" t="s">
        <v>10</v>
      </c>
      <c r="B647" s="2"/>
      <c r="C647" s="2"/>
      <c r="D647" s="2"/>
      <c r="E647" s="2"/>
    </row>
    <row r="648" spans="1:7" ht="15.75" x14ac:dyDescent="0.25">
      <c r="A648" s="2" t="s">
        <v>11</v>
      </c>
      <c r="B648" s="2"/>
      <c r="C648" s="2"/>
      <c r="D648" s="2"/>
      <c r="E648" s="2"/>
    </row>
    <row r="649" spans="1:7" ht="15.75" x14ac:dyDescent="0.25">
      <c r="A649" s="2" t="s">
        <v>12</v>
      </c>
      <c r="B649" s="2"/>
      <c r="C649" s="2"/>
      <c r="D649" s="2"/>
      <c r="E649" s="2"/>
    </row>
  </sheetData>
  <sheetProtection password="C683" sheet="1" objects="1" scenarios="1"/>
  <mergeCells count="295">
    <mergeCell ref="A643:C643"/>
    <mergeCell ref="A594:A642"/>
    <mergeCell ref="D296:F296"/>
    <mergeCell ref="B298:B301"/>
    <mergeCell ref="D299:F299"/>
    <mergeCell ref="B302:B304"/>
    <mergeCell ref="D303:F303"/>
    <mergeCell ref="A391:B391"/>
    <mergeCell ref="D453:F453"/>
    <mergeCell ref="B452:B454"/>
    <mergeCell ref="D260:F260"/>
    <mergeCell ref="D257:F257"/>
    <mergeCell ref="D271:F271"/>
    <mergeCell ref="B267:B269"/>
    <mergeCell ref="D268:F268"/>
    <mergeCell ref="B259:B262"/>
    <mergeCell ref="B263:B266"/>
    <mergeCell ref="B273:B276"/>
    <mergeCell ref="D274:F274"/>
    <mergeCell ref="D264:F264"/>
    <mergeCell ref="C3:F3"/>
    <mergeCell ref="C144:C146"/>
    <mergeCell ref="B147:B149"/>
    <mergeCell ref="C147:C149"/>
    <mergeCell ref="B150:B152"/>
    <mergeCell ref="C150:C152"/>
    <mergeCell ref="C153:C155"/>
    <mergeCell ref="C2:F2"/>
    <mergeCell ref="C1:F1"/>
    <mergeCell ref="C10:C11"/>
    <mergeCell ref="A10:A11"/>
    <mergeCell ref="B10:B11"/>
    <mergeCell ref="C5:F5"/>
    <mergeCell ref="C4:F4"/>
    <mergeCell ref="D10:G10"/>
    <mergeCell ref="D456:F456"/>
    <mergeCell ref="B439:B441"/>
    <mergeCell ref="B445:B447"/>
    <mergeCell ref="A424:E424"/>
    <mergeCell ref="B455:B457"/>
    <mergeCell ref="D446:F446"/>
    <mergeCell ref="B448:B451"/>
    <mergeCell ref="C428:C430"/>
    <mergeCell ref="B428:B430"/>
    <mergeCell ref="A425:A437"/>
    <mergeCell ref="A580:B580"/>
    <mergeCell ref="C580:C581"/>
    <mergeCell ref="A581:B581"/>
    <mergeCell ref="A498:E498"/>
    <mergeCell ref="A538:F538"/>
    <mergeCell ref="A579:E579"/>
    <mergeCell ref="A578:C578"/>
    <mergeCell ref="A555:E555"/>
    <mergeCell ref="A550:E550"/>
    <mergeCell ref="A537:C537"/>
    <mergeCell ref="B475:B478"/>
    <mergeCell ref="B480:B483"/>
    <mergeCell ref="D485:F485"/>
    <mergeCell ref="D476:F476"/>
    <mergeCell ref="A524:F524"/>
    <mergeCell ref="D526:F526"/>
    <mergeCell ref="A492:E492"/>
    <mergeCell ref="A551:B551"/>
    <mergeCell ref="A534:B534"/>
    <mergeCell ref="A535:E535"/>
    <mergeCell ref="A531:C531"/>
    <mergeCell ref="A549:B549"/>
    <mergeCell ref="A536:B536"/>
    <mergeCell ref="A547:F547"/>
    <mergeCell ref="A532:F532"/>
    <mergeCell ref="D449:F449"/>
    <mergeCell ref="B442:B444"/>
    <mergeCell ref="A405:A407"/>
    <mergeCell ref="A409:A421"/>
    <mergeCell ref="D440:F440"/>
    <mergeCell ref="D443:F443"/>
    <mergeCell ref="C431:C434"/>
    <mergeCell ref="D432:F432"/>
    <mergeCell ref="A439:A478"/>
    <mergeCell ref="D466:F466"/>
    <mergeCell ref="A645:C645"/>
    <mergeCell ref="A644:C644"/>
    <mergeCell ref="B256:B258"/>
    <mergeCell ref="A505:C505"/>
    <mergeCell ref="B295:B297"/>
    <mergeCell ref="A540:F540"/>
    <mergeCell ref="A256:A304"/>
    <mergeCell ref="A319:A346"/>
    <mergeCell ref="B431:B434"/>
    <mergeCell ref="A353:A358"/>
    <mergeCell ref="B153:B155"/>
    <mergeCell ref="A374:A390"/>
    <mergeCell ref="B280:B282"/>
    <mergeCell ref="A318:F318"/>
    <mergeCell ref="B313:B315"/>
    <mergeCell ref="A317:C317"/>
    <mergeCell ref="B289:B291"/>
    <mergeCell ref="B270:B272"/>
    <mergeCell ref="B283:B285"/>
    <mergeCell ref="A306:A315"/>
    <mergeCell ref="D429:F429"/>
    <mergeCell ref="A348:A350"/>
    <mergeCell ref="B306:B308"/>
    <mergeCell ref="B309:B312"/>
    <mergeCell ref="B425:B427"/>
    <mergeCell ref="C425:C427"/>
    <mergeCell ref="D426:F426"/>
    <mergeCell ref="A360:A372"/>
    <mergeCell ref="A392:A403"/>
    <mergeCell ref="D278:F278"/>
    <mergeCell ref="D281:F281"/>
    <mergeCell ref="D314:F314"/>
    <mergeCell ref="A352:E352"/>
    <mergeCell ref="B277:B279"/>
    <mergeCell ref="D307:F307"/>
    <mergeCell ref="D310:F310"/>
    <mergeCell ref="D290:F290"/>
    <mergeCell ref="D284:F284"/>
    <mergeCell ref="B286:B288"/>
    <mergeCell ref="D287:F287"/>
    <mergeCell ref="A13:A58"/>
    <mergeCell ref="A89:B89"/>
    <mergeCell ref="A90:A118"/>
    <mergeCell ref="A137:A138"/>
    <mergeCell ref="A120:A135"/>
    <mergeCell ref="A60:A61"/>
    <mergeCell ref="A64:A65"/>
    <mergeCell ref="A67:A75"/>
    <mergeCell ref="A77:A88"/>
    <mergeCell ref="A577:B577"/>
    <mergeCell ref="A568:C568"/>
    <mergeCell ref="A569:F569"/>
    <mergeCell ref="A570:B570"/>
    <mergeCell ref="A574:C574"/>
    <mergeCell ref="A571:B573"/>
    <mergeCell ref="D571:F571"/>
    <mergeCell ref="C571:C573"/>
    <mergeCell ref="A565:E565"/>
    <mergeCell ref="A560:A562"/>
    <mergeCell ref="D561:F561"/>
    <mergeCell ref="B560:B562"/>
    <mergeCell ref="A564:C564"/>
    <mergeCell ref="A576:B576"/>
    <mergeCell ref="A548:B548"/>
    <mergeCell ref="D481:F481"/>
    <mergeCell ref="A489:F489"/>
    <mergeCell ref="A500:F500"/>
    <mergeCell ref="A488:C488"/>
    <mergeCell ref="A506:F506"/>
    <mergeCell ref="A507:F507"/>
    <mergeCell ref="A480:A486"/>
    <mergeCell ref="C525:C529"/>
    <mergeCell ref="B484:B486"/>
    <mergeCell ref="A497:E497"/>
    <mergeCell ref="A514:A515"/>
    <mergeCell ref="A519:A521"/>
    <mergeCell ref="A490:F490"/>
    <mergeCell ref="A508:A511"/>
    <mergeCell ref="A533:B533"/>
    <mergeCell ref="A513:E513"/>
    <mergeCell ref="A525:A529"/>
    <mergeCell ref="B525:B529"/>
    <mergeCell ref="B469:B471"/>
    <mergeCell ref="B472:B474"/>
    <mergeCell ref="D473:F473"/>
    <mergeCell ref="B462:B464"/>
    <mergeCell ref="D463:F463"/>
    <mergeCell ref="B465:B468"/>
    <mergeCell ref="D470:F470"/>
    <mergeCell ref="D157:F157"/>
    <mergeCell ref="C156:C163"/>
    <mergeCell ref="B156:B163"/>
    <mergeCell ref="B141:B143"/>
    <mergeCell ref="C141:C143"/>
    <mergeCell ref="B144:B146"/>
    <mergeCell ref="D154:F154"/>
    <mergeCell ref="D151:F151"/>
    <mergeCell ref="D148:F148"/>
    <mergeCell ref="D145:F145"/>
    <mergeCell ref="A140:E140"/>
    <mergeCell ref="D186:F186"/>
    <mergeCell ref="B207:B209"/>
    <mergeCell ref="C207:C209"/>
    <mergeCell ref="D208:F208"/>
    <mergeCell ref="B189:B191"/>
    <mergeCell ref="C189:C191"/>
    <mergeCell ref="D190:F190"/>
    <mergeCell ref="B192:B194"/>
    <mergeCell ref="C192:C194"/>
    <mergeCell ref="D193:F193"/>
    <mergeCell ref="B164:B166"/>
    <mergeCell ref="C164:C166"/>
    <mergeCell ref="B167:B169"/>
    <mergeCell ref="C167:C169"/>
    <mergeCell ref="B170:B172"/>
    <mergeCell ref="C170:C172"/>
    <mergeCell ref="B173:B175"/>
    <mergeCell ref="C173:C175"/>
    <mergeCell ref="B176:B178"/>
    <mergeCell ref="D177:F177"/>
    <mergeCell ref="D180:F180"/>
    <mergeCell ref="D183:F183"/>
    <mergeCell ref="C176:C178"/>
    <mergeCell ref="B179:B181"/>
    <mergeCell ref="C179:C181"/>
    <mergeCell ref="B182:B184"/>
    <mergeCell ref="C182:C184"/>
    <mergeCell ref="D142:F142"/>
    <mergeCell ref="B195:B197"/>
    <mergeCell ref="C195:C197"/>
    <mergeCell ref="D196:F196"/>
    <mergeCell ref="D165:F165"/>
    <mergeCell ref="D168:F168"/>
    <mergeCell ref="D171:F171"/>
    <mergeCell ref="D174:F174"/>
    <mergeCell ref="B185:B188"/>
    <mergeCell ref="C185:C188"/>
    <mergeCell ref="B198:B200"/>
    <mergeCell ref="C198:C200"/>
    <mergeCell ref="D199:F199"/>
    <mergeCell ref="B201:B203"/>
    <mergeCell ref="C201:C203"/>
    <mergeCell ref="D202:F202"/>
    <mergeCell ref="B204:B206"/>
    <mergeCell ref="C204:C206"/>
    <mergeCell ref="D205:F205"/>
    <mergeCell ref="B210:B212"/>
    <mergeCell ref="C210:C212"/>
    <mergeCell ref="D211:F211"/>
    <mergeCell ref="B213:B215"/>
    <mergeCell ref="C213:C215"/>
    <mergeCell ref="D214:F214"/>
    <mergeCell ref="B216:B218"/>
    <mergeCell ref="C216:C218"/>
    <mergeCell ref="D217:F217"/>
    <mergeCell ref="B231:B233"/>
    <mergeCell ref="C231:C233"/>
    <mergeCell ref="D232:F232"/>
    <mergeCell ref="B219:B221"/>
    <mergeCell ref="C219:C221"/>
    <mergeCell ref="D220:F220"/>
    <mergeCell ref="B222:B224"/>
    <mergeCell ref="C222:C224"/>
    <mergeCell ref="D223:F223"/>
    <mergeCell ref="B225:B227"/>
    <mergeCell ref="D244:F244"/>
    <mergeCell ref="C240:C242"/>
    <mergeCell ref="D241:F241"/>
    <mergeCell ref="D238:F238"/>
    <mergeCell ref="B237:B239"/>
    <mergeCell ref="C225:C227"/>
    <mergeCell ref="D226:F226"/>
    <mergeCell ref="B228:B230"/>
    <mergeCell ref="C228:C230"/>
    <mergeCell ref="D229:F229"/>
    <mergeCell ref="D247:F247"/>
    <mergeCell ref="D250:F250"/>
    <mergeCell ref="C246:C248"/>
    <mergeCell ref="B249:B251"/>
    <mergeCell ref="C249:C251"/>
    <mergeCell ref="B234:B236"/>
    <mergeCell ref="C234:C236"/>
    <mergeCell ref="D235:F235"/>
    <mergeCell ref="C243:C245"/>
    <mergeCell ref="B240:B242"/>
    <mergeCell ref="A593:F593"/>
    <mergeCell ref="A592:C592"/>
    <mergeCell ref="D589:F589"/>
    <mergeCell ref="A588:B591"/>
    <mergeCell ref="C588:C591"/>
    <mergeCell ref="B252:B254"/>
    <mergeCell ref="C252:C254"/>
    <mergeCell ref="D253:F253"/>
    <mergeCell ref="D459:F459"/>
    <mergeCell ref="B458:B461"/>
    <mergeCell ref="A585:F585"/>
    <mergeCell ref="A586:B586"/>
    <mergeCell ref="A587:B587"/>
    <mergeCell ref="A553:F553"/>
    <mergeCell ref="A582:B583"/>
    <mergeCell ref="C582:C583"/>
    <mergeCell ref="A559:E559"/>
    <mergeCell ref="A567:B567"/>
    <mergeCell ref="A566:B566"/>
    <mergeCell ref="A575:E575"/>
    <mergeCell ref="A12:G12"/>
    <mergeCell ref="D293:F293"/>
    <mergeCell ref="B435:B437"/>
    <mergeCell ref="C435:C437"/>
    <mergeCell ref="D436:F436"/>
    <mergeCell ref="C237:C239"/>
    <mergeCell ref="B243:B245"/>
    <mergeCell ref="B292:B294"/>
    <mergeCell ref="A141:A254"/>
    <mergeCell ref="B246:B248"/>
  </mergeCells>
  <phoneticPr fontId="6" type="noConversion"/>
  <printOptions horizont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42"/>
  <sheetViews>
    <sheetView view="pageBreakPreview" topLeftCell="B1" zoomScale="60" zoomScaleNormal="100" workbookViewId="0">
      <selection activeCell="C23" sqref="C23"/>
    </sheetView>
  </sheetViews>
  <sheetFormatPr defaultRowHeight="12.75" x14ac:dyDescent="0.2"/>
  <cols>
    <col min="1" max="1" width="9.140625" style="1" hidden="1" customWidth="1"/>
    <col min="2" max="2" width="23.42578125" style="1" customWidth="1"/>
    <col min="3" max="3" width="41.5703125" style="1" customWidth="1"/>
    <col min="4" max="4" width="15.42578125" style="1" customWidth="1"/>
    <col min="5" max="5" width="19.5703125" style="1" customWidth="1"/>
    <col min="6" max="6" width="15.28515625" style="1" customWidth="1"/>
    <col min="7" max="16384" width="9.140625" style="1"/>
  </cols>
  <sheetData>
    <row r="2" spans="1:7" s="133" customFormat="1" ht="15" x14ac:dyDescent="0.25">
      <c r="B2" s="321" t="s">
        <v>374</v>
      </c>
      <c r="C2" s="321"/>
      <c r="D2" s="321"/>
      <c r="E2" s="321"/>
      <c r="F2" s="321"/>
      <c r="G2" s="135"/>
    </row>
    <row r="3" spans="1:7" s="133" customFormat="1" ht="15" x14ac:dyDescent="0.25">
      <c r="B3" s="134"/>
      <c r="C3" s="321" t="s">
        <v>399</v>
      </c>
      <c r="D3" s="321"/>
      <c r="E3" s="321"/>
      <c r="F3" s="134"/>
      <c r="G3" s="135"/>
    </row>
    <row r="4" spans="1:7" s="137" customFormat="1" ht="33.75" customHeight="1" x14ac:dyDescent="0.25">
      <c r="A4" s="322" t="s">
        <v>397</v>
      </c>
      <c r="B4" s="322"/>
      <c r="C4" s="322"/>
      <c r="D4" s="322"/>
      <c r="E4" s="322"/>
      <c r="F4" s="322"/>
      <c r="G4" s="322"/>
    </row>
    <row r="5" spans="1:7" s="137" customFormat="1" ht="15.75" customHeight="1" x14ac:dyDescent="0.25">
      <c r="B5" s="136"/>
      <c r="C5" s="322" t="s">
        <v>375</v>
      </c>
      <c r="D5" s="322"/>
      <c r="E5" s="322"/>
      <c r="F5" s="322"/>
      <c r="G5" s="136"/>
    </row>
    <row r="6" spans="1:7" s="133" customFormat="1" ht="15" x14ac:dyDescent="0.25">
      <c r="B6" s="135" t="s">
        <v>398</v>
      </c>
      <c r="C6" s="135"/>
      <c r="D6" s="135"/>
      <c r="E6" s="135"/>
      <c r="F6" s="135"/>
      <c r="G6" s="135"/>
    </row>
    <row r="7" spans="1:7" s="133" customFormat="1" ht="15" x14ac:dyDescent="0.25"/>
    <row r="8" spans="1:7" s="133" customFormat="1" ht="16.5" customHeight="1" x14ac:dyDescent="0.25">
      <c r="B8" s="323" t="s">
        <v>376</v>
      </c>
      <c r="C8" s="324" t="s">
        <v>377</v>
      </c>
      <c r="D8" s="310" t="s">
        <v>6</v>
      </c>
      <c r="E8" s="310"/>
      <c r="F8" s="310"/>
    </row>
    <row r="9" spans="1:7" s="133" customFormat="1" ht="22.5" customHeight="1" x14ac:dyDescent="0.25">
      <c r="B9" s="323"/>
      <c r="C9" s="325"/>
      <c r="D9" s="52" t="s">
        <v>378</v>
      </c>
      <c r="E9" s="52">
        <v>2017</v>
      </c>
      <c r="F9" s="52">
        <v>2018</v>
      </c>
    </row>
    <row r="10" spans="1:7" ht="16.5" customHeight="1" x14ac:dyDescent="0.25">
      <c r="B10" s="318" t="s">
        <v>71</v>
      </c>
      <c r="C10" s="138"/>
      <c r="D10" s="139">
        <f t="shared" ref="D10:D45" si="0">SUM(E10:F10)</f>
        <v>0</v>
      </c>
      <c r="E10" s="139">
        <f>SUM(E11:E23)</f>
        <v>0</v>
      </c>
      <c r="F10" s="139">
        <f>SUM(F11:F23)</f>
        <v>0</v>
      </c>
    </row>
    <row r="11" spans="1:7" ht="15.75" x14ac:dyDescent="0.25">
      <c r="B11" s="319"/>
      <c r="C11" s="140" t="s">
        <v>379</v>
      </c>
      <c r="D11" s="141">
        <f t="shared" si="0"/>
        <v>0</v>
      </c>
      <c r="E11" s="10">
        <v>0</v>
      </c>
      <c r="F11" s="10">
        <v>0</v>
      </c>
    </row>
    <row r="12" spans="1:7" ht="15.75" x14ac:dyDescent="0.25">
      <c r="B12" s="319"/>
      <c r="C12" s="140" t="s">
        <v>380</v>
      </c>
      <c r="D12" s="141">
        <f t="shared" si="0"/>
        <v>0</v>
      </c>
      <c r="E12" s="10">
        <v>0</v>
      </c>
      <c r="F12" s="10">
        <v>0</v>
      </c>
    </row>
    <row r="13" spans="1:7" ht="15.75" x14ac:dyDescent="0.25">
      <c r="B13" s="319"/>
      <c r="C13" s="140" t="s">
        <v>381</v>
      </c>
      <c r="D13" s="141">
        <f t="shared" si="0"/>
        <v>0</v>
      </c>
      <c r="E13" s="10">
        <v>0</v>
      </c>
      <c r="F13" s="10">
        <v>0</v>
      </c>
    </row>
    <row r="14" spans="1:7" ht="15.75" x14ac:dyDescent="0.25">
      <c r="B14" s="319"/>
      <c r="C14" s="140" t="s">
        <v>382</v>
      </c>
      <c r="D14" s="141">
        <f t="shared" si="0"/>
        <v>37.9</v>
      </c>
      <c r="E14" s="10">
        <v>37.9</v>
      </c>
      <c r="F14" s="10">
        <v>0</v>
      </c>
    </row>
    <row r="15" spans="1:7" ht="15.75" x14ac:dyDescent="0.25">
      <c r="B15" s="319"/>
      <c r="C15" s="140" t="s">
        <v>383</v>
      </c>
      <c r="D15" s="141">
        <f t="shared" si="0"/>
        <v>0</v>
      </c>
      <c r="E15" s="10">
        <v>0</v>
      </c>
      <c r="F15" s="10">
        <v>0</v>
      </c>
    </row>
    <row r="16" spans="1:7" ht="15.75" x14ac:dyDescent="0.25">
      <c r="B16" s="319"/>
      <c r="C16" s="140" t="s">
        <v>384</v>
      </c>
      <c r="D16" s="141">
        <f t="shared" si="0"/>
        <v>-25</v>
      </c>
      <c r="E16" s="10">
        <v>-25</v>
      </c>
      <c r="F16" s="10">
        <v>0</v>
      </c>
    </row>
    <row r="17" spans="2:6" ht="15.75" x14ac:dyDescent="0.25">
      <c r="B17" s="319"/>
      <c r="C17" s="140" t="s">
        <v>385</v>
      </c>
      <c r="D17" s="141">
        <f t="shared" si="0"/>
        <v>30.7</v>
      </c>
      <c r="E17" s="10">
        <v>0.7</v>
      </c>
      <c r="F17" s="10">
        <v>30</v>
      </c>
    </row>
    <row r="18" spans="2:6" ht="15" customHeight="1" x14ac:dyDescent="0.2">
      <c r="B18" s="319"/>
      <c r="C18" s="140" t="s">
        <v>386</v>
      </c>
      <c r="D18" s="142">
        <f t="shared" si="0"/>
        <v>0</v>
      </c>
      <c r="E18" s="10">
        <v>0</v>
      </c>
      <c r="F18" s="10">
        <v>0</v>
      </c>
    </row>
    <row r="19" spans="2:6" ht="18.75" customHeight="1" x14ac:dyDescent="0.2">
      <c r="B19" s="319"/>
      <c r="C19" s="143" t="s">
        <v>387</v>
      </c>
      <c r="D19" s="142">
        <f t="shared" si="0"/>
        <v>0</v>
      </c>
      <c r="E19" s="10">
        <v>0</v>
      </c>
      <c r="F19" s="10">
        <v>0</v>
      </c>
    </row>
    <row r="20" spans="2:6" ht="16.5" customHeight="1" x14ac:dyDescent="0.2">
      <c r="B20" s="319"/>
      <c r="C20" s="143" t="s">
        <v>388</v>
      </c>
      <c r="D20" s="142">
        <f t="shared" si="0"/>
        <v>0</v>
      </c>
      <c r="E20" s="10">
        <v>0</v>
      </c>
      <c r="F20" s="10">
        <v>0</v>
      </c>
    </row>
    <row r="21" spans="2:6" ht="15.75" x14ac:dyDescent="0.25">
      <c r="B21" s="319"/>
      <c r="C21" s="140" t="s">
        <v>389</v>
      </c>
      <c r="D21" s="141">
        <f t="shared" si="0"/>
        <v>-30.3</v>
      </c>
      <c r="E21" s="10">
        <v>-30.3</v>
      </c>
      <c r="F21" s="10">
        <v>0</v>
      </c>
    </row>
    <row r="22" spans="2:6" ht="15.75" x14ac:dyDescent="0.25">
      <c r="B22" s="319"/>
      <c r="C22" s="140" t="s">
        <v>390</v>
      </c>
      <c r="D22" s="141">
        <f t="shared" si="0"/>
        <v>0</v>
      </c>
      <c r="E22" s="10">
        <v>0</v>
      </c>
      <c r="F22" s="10">
        <v>0</v>
      </c>
    </row>
    <row r="23" spans="2:6" ht="15.75" x14ac:dyDescent="0.25">
      <c r="B23" s="320"/>
      <c r="C23" s="140" t="s">
        <v>391</v>
      </c>
      <c r="D23" s="141">
        <f t="shared" si="0"/>
        <v>-13.3</v>
      </c>
      <c r="E23" s="10">
        <v>16.7</v>
      </c>
      <c r="F23" s="10">
        <v>-30</v>
      </c>
    </row>
    <row r="24" spans="2:6" ht="16.5" customHeight="1" x14ac:dyDescent="0.25">
      <c r="B24" s="311" t="s">
        <v>73</v>
      </c>
      <c r="C24" s="144"/>
      <c r="D24" s="139">
        <f t="shared" si="0"/>
        <v>0</v>
      </c>
      <c r="E24" s="139">
        <f>SUM(E25:E42)</f>
        <v>0</v>
      </c>
      <c r="F24" s="139">
        <f>SUM(F25:F42)</f>
        <v>0</v>
      </c>
    </row>
    <row r="25" spans="2:6" ht="16.5" customHeight="1" x14ac:dyDescent="0.2">
      <c r="B25" s="312"/>
      <c r="C25" s="145" t="s">
        <v>379</v>
      </c>
      <c r="D25" s="142">
        <f t="shared" si="0"/>
        <v>0.9</v>
      </c>
      <c r="E25" s="10">
        <v>0.9</v>
      </c>
      <c r="F25" s="10">
        <v>0</v>
      </c>
    </row>
    <row r="26" spans="2:6" ht="16.5" customHeight="1" x14ac:dyDescent="0.2">
      <c r="B26" s="312"/>
      <c r="C26" s="145" t="s">
        <v>380</v>
      </c>
      <c r="D26" s="142">
        <f t="shared" si="0"/>
        <v>0</v>
      </c>
      <c r="E26" s="10">
        <v>0</v>
      </c>
      <c r="F26" s="10">
        <v>0</v>
      </c>
    </row>
    <row r="27" spans="2:6" ht="16.5" customHeight="1" x14ac:dyDescent="0.2">
      <c r="B27" s="312"/>
      <c r="C27" s="145" t="s">
        <v>381</v>
      </c>
      <c r="D27" s="142">
        <f t="shared" si="0"/>
        <v>0</v>
      </c>
      <c r="E27" s="10">
        <v>0</v>
      </c>
      <c r="F27" s="10">
        <v>0</v>
      </c>
    </row>
    <row r="28" spans="2:6" ht="16.5" customHeight="1" x14ac:dyDescent="0.2">
      <c r="B28" s="312"/>
      <c r="C28" s="145" t="s">
        <v>400</v>
      </c>
      <c r="D28" s="142">
        <f t="shared" si="0"/>
        <v>2.4</v>
      </c>
      <c r="E28" s="10">
        <v>2.4</v>
      </c>
      <c r="F28" s="10">
        <v>0</v>
      </c>
    </row>
    <row r="29" spans="2:6" ht="16.5" customHeight="1" x14ac:dyDescent="0.2">
      <c r="B29" s="312"/>
      <c r="C29" s="145" t="s">
        <v>401</v>
      </c>
      <c r="D29" s="142">
        <f t="shared" si="0"/>
        <v>6.6</v>
      </c>
      <c r="E29" s="10">
        <v>6.6</v>
      </c>
      <c r="F29" s="10">
        <v>0</v>
      </c>
    </row>
    <row r="30" spans="2:6" ht="16.5" customHeight="1" x14ac:dyDescent="0.2">
      <c r="B30" s="312"/>
      <c r="C30" s="145" t="s">
        <v>402</v>
      </c>
      <c r="D30" s="142">
        <f t="shared" si="0"/>
        <v>6.7</v>
      </c>
      <c r="E30" s="10">
        <v>6.7</v>
      </c>
      <c r="F30" s="10">
        <v>0</v>
      </c>
    </row>
    <row r="31" spans="2:6" ht="16.5" customHeight="1" x14ac:dyDescent="0.2">
      <c r="B31" s="312"/>
      <c r="C31" s="145" t="s">
        <v>403</v>
      </c>
      <c r="D31" s="142">
        <f t="shared" si="0"/>
        <v>1.1000000000000001</v>
      </c>
      <c r="E31" s="10">
        <v>1.1000000000000001</v>
      </c>
      <c r="F31" s="10">
        <v>0</v>
      </c>
    </row>
    <row r="32" spans="2:6" ht="16.5" customHeight="1" x14ac:dyDescent="0.2">
      <c r="B32" s="312"/>
      <c r="C32" s="145" t="s">
        <v>392</v>
      </c>
      <c r="D32" s="142">
        <f t="shared" si="0"/>
        <v>0</v>
      </c>
      <c r="E32" s="10">
        <v>0</v>
      </c>
      <c r="F32" s="10">
        <v>0</v>
      </c>
    </row>
    <row r="33" spans="2:6" ht="16.5" customHeight="1" x14ac:dyDescent="0.2">
      <c r="B33" s="312"/>
      <c r="C33" s="145" t="s">
        <v>382</v>
      </c>
      <c r="D33" s="142">
        <f t="shared" si="0"/>
        <v>2.5</v>
      </c>
      <c r="E33" s="10">
        <v>2.5</v>
      </c>
      <c r="F33" s="10">
        <v>0</v>
      </c>
    </row>
    <row r="34" spans="2:6" ht="16.5" customHeight="1" x14ac:dyDescent="0.2">
      <c r="B34" s="312"/>
      <c r="C34" s="145" t="s">
        <v>383</v>
      </c>
      <c r="D34" s="142">
        <f t="shared" si="0"/>
        <v>0</v>
      </c>
      <c r="E34" s="10">
        <v>0</v>
      </c>
      <c r="F34" s="10">
        <v>0</v>
      </c>
    </row>
    <row r="35" spans="2:6" ht="16.5" customHeight="1" x14ac:dyDescent="0.2">
      <c r="B35" s="312"/>
      <c r="C35" s="145" t="s">
        <v>384</v>
      </c>
      <c r="D35" s="142">
        <f t="shared" si="0"/>
        <v>0</v>
      </c>
      <c r="E35" s="10">
        <v>0</v>
      </c>
      <c r="F35" s="10">
        <v>0</v>
      </c>
    </row>
    <row r="36" spans="2:6" ht="16.5" customHeight="1" x14ac:dyDescent="0.2">
      <c r="B36" s="312"/>
      <c r="C36" s="145" t="s">
        <v>385</v>
      </c>
      <c r="D36" s="142">
        <f t="shared" si="0"/>
        <v>0</v>
      </c>
      <c r="E36" s="10">
        <v>0</v>
      </c>
      <c r="F36" s="10">
        <v>0</v>
      </c>
    </row>
    <row r="37" spans="2:6" ht="15.75" customHeight="1" x14ac:dyDescent="0.2">
      <c r="B37" s="312"/>
      <c r="C37" s="145" t="s">
        <v>386</v>
      </c>
      <c r="D37" s="142">
        <f t="shared" si="0"/>
        <v>0</v>
      </c>
      <c r="E37" s="10">
        <v>0</v>
      </c>
      <c r="F37" s="10">
        <v>0</v>
      </c>
    </row>
    <row r="38" spans="2:6" ht="17.25" customHeight="1" x14ac:dyDescent="0.2">
      <c r="B38" s="312"/>
      <c r="C38" s="146" t="s">
        <v>387</v>
      </c>
      <c r="D38" s="142">
        <f t="shared" si="0"/>
        <v>0</v>
      </c>
      <c r="E38" s="10">
        <v>0</v>
      </c>
      <c r="F38" s="10">
        <v>0</v>
      </c>
    </row>
    <row r="39" spans="2:6" ht="15" customHeight="1" x14ac:dyDescent="0.2">
      <c r="B39" s="312"/>
      <c r="C39" s="147" t="s">
        <v>388</v>
      </c>
      <c r="D39" s="142">
        <f t="shared" si="0"/>
        <v>0</v>
      </c>
      <c r="E39" s="10">
        <v>0</v>
      </c>
      <c r="F39" s="10">
        <v>0</v>
      </c>
    </row>
    <row r="40" spans="2:6" ht="15.75" x14ac:dyDescent="0.2">
      <c r="B40" s="312"/>
      <c r="C40" s="145" t="s">
        <v>393</v>
      </c>
      <c r="D40" s="142">
        <f t="shared" si="0"/>
        <v>-16.8</v>
      </c>
      <c r="E40" s="10">
        <v>-16.8</v>
      </c>
      <c r="F40" s="10">
        <v>0</v>
      </c>
    </row>
    <row r="41" spans="2:6" ht="15.75" x14ac:dyDescent="0.2">
      <c r="B41" s="312"/>
      <c r="C41" s="145" t="s">
        <v>390</v>
      </c>
      <c r="D41" s="142">
        <f t="shared" si="0"/>
        <v>0</v>
      </c>
      <c r="E41" s="10">
        <v>0</v>
      </c>
      <c r="F41" s="10">
        <v>0</v>
      </c>
    </row>
    <row r="42" spans="2:6" ht="15.75" x14ac:dyDescent="0.2">
      <c r="B42" s="313"/>
      <c r="C42" s="145" t="s">
        <v>391</v>
      </c>
      <c r="D42" s="142">
        <f t="shared" si="0"/>
        <v>-3.4</v>
      </c>
      <c r="E42" s="10">
        <v>-3.4</v>
      </c>
      <c r="F42" s="10">
        <v>0</v>
      </c>
    </row>
    <row r="43" spans="2:6" ht="15.75" x14ac:dyDescent="0.25">
      <c r="B43" s="311" t="s">
        <v>75</v>
      </c>
      <c r="C43" s="146"/>
      <c r="D43" s="139">
        <f t="shared" si="0"/>
        <v>0</v>
      </c>
      <c r="E43" s="139">
        <f>SUM(E44:E60)</f>
        <v>0</v>
      </c>
      <c r="F43" s="139">
        <f>SUM(F44:F60)</f>
        <v>0</v>
      </c>
    </row>
    <row r="44" spans="2:6" ht="15.75" x14ac:dyDescent="0.2">
      <c r="B44" s="312"/>
      <c r="C44" s="145" t="s">
        <v>379</v>
      </c>
      <c r="D44" s="142">
        <f t="shared" si="0"/>
        <v>0</v>
      </c>
      <c r="E44" s="10">
        <v>0</v>
      </c>
      <c r="F44" s="10">
        <v>0</v>
      </c>
    </row>
    <row r="45" spans="2:6" ht="15.75" x14ac:dyDescent="0.2">
      <c r="B45" s="312"/>
      <c r="C45" s="145" t="s">
        <v>380</v>
      </c>
      <c r="D45" s="142">
        <f t="shared" si="0"/>
        <v>1</v>
      </c>
      <c r="E45" s="10">
        <v>1</v>
      </c>
      <c r="F45" s="10">
        <v>0</v>
      </c>
    </row>
    <row r="46" spans="2:6" ht="15.75" x14ac:dyDescent="0.2">
      <c r="B46" s="312"/>
      <c r="C46" s="145" t="s">
        <v>381</v>
      </c>
      <c r="D46" s="142">
        <f t="shared" ref="D46:D89" si="1">SUM(E46:F46)</f>
        <v>-9.1999999999999993</v>
      </c>
      <c r="E46" s="10">
        <v>-9.1999999999999993</v>
      </c>
      <c r="F46" s="10">
        <v>0</v>
      </c>
    </row>
    <row r="47" spans="2:6" ht="18" customHeight="1" x14ac:dyDescent="0.2">
      <c r="B47" s="312"/>
      <c r="C47" s="145" t="s">
        <v>404</v>
      </c>
      <c r="D47" s="142">
        <f t="shared" si="1"/>
        <v>5.7</v>
      </c>
      <c r="E47" s="10">
        <v>5.7</v>
      </c>
      <c r="F47" s="10">
        <v>0</v>
      </c>
    </row>
    <row r="48" spans="2:6" ht="15.75" x14ac:dyDescent="0.2">
      <c r="B48" s="312"/>
      <c r="C48" s="145" t="s">
        <v>402</v>
      </c>
      <c r="D48" s="142">
        <f t="shared" si="1"/>
        <v>12.2</v>
      </c>
      <c r="E48" s="10">
        <v>12.2</v>
      </c>
      <c r="F48" s="10">
        <v>0</v>
      </c>
    </row>
    <row r="49" spans="2:6" ht="15.75" x14ac:dyDescent="0.2">
      <c r="B49" s="312"/>
      <c r="C49" s="145" t="s">
        <v>405</v>
      </c>
      <c r="D49" s="142">
        <f t="shared" si="1"/>
        <v>6</v>
      </c>
      <c r="E49" s="10">
        <v>6</v>
      </c>
      <c r="F49" s="10">
        <v>0</v>
      </c>
    </row>
    <row r="50" spans="2:6" ht="18.75" customHeight="1" x14ac:dyDescent="0.2">
      <c r="B50" s="312"/>
      <c r="C50" s="145" t="s">
        <v>392</v>
      </c>
      <c r="D50" s="142">
        <f t="shared" si="1"/>
        <v>0</v>
      </c>
      <c r="E50" s="10">
        <v>0</v>
      </c>
      <c r="F50" s="10">
        <v>0</v>
      </c>
    </row>
    <row r="51" spans="2:6" ht="15.75" x14ac:dyDescent="0.2">
      <c r="B51" s="312"/>
      <c r="C51" s="145" t="s">
        <v>382</v>
      </c>
      <c r="D51" s="142">
        <f t="shared" si="1"/>
        <v>0</v>
      </c>
      <c r="E51" s="10">
        <v>0</v>
      </c>
      <c r="F51" s="10">
        <v>0</v>
      </c>
    </row>
    <row r="52" spans="2:6" ht="15.75" x14ac:dyDescent="0.2">
      <c r="B52" s="312"/>
      <c r="C52" s="145" t="s">
        <v>384</v>
      </c>
      <c r="D52" s="142">
        <f t="shared" si="1"/>
        <v>0</v>
      </c>
      <c r="E52" s="10">
        <v>0</v>
      </c>
      <c r="F52" s="10">
        <v>0</v>
      </c>
    </row>
    <row r="53" spans="2:6" ht="15.75" x14ac:dyDescent="0.2">
      <c r="B53" s="312"/>
      <c r="C53" s="145" t="s">
        <v>383</v>
      </c>
      <c r="D53" s="142">
        <f t="shared" si="1"/>
        <v>0</v>
      </c>
      <c r="E53" s="10">
        <v>0</v>
      </c>
      <c r="F53" s="10">
        <v>0</v>
      </c>
    </row>
    <row r="54" spans="2:6" ht="15.75" x14ac:dyDescent="0.2">
      <c r="B54" s="312"/>
      <c r="C54" s="145" t="s">
        <v>385</v>
      </c>
      <c r="D54" s="142">
        <f t="shared" si="1"/>
        <v>0</v>
      </c>
      <c r="E54" s="10">
        <v>0</v>
      </c>
      <c r="F54" s="10">
        <v>0</v>
      </c>
    </row>
    <row r="55" spans="2:6" ht="18" customHeight="1" x14ac:dyDescent="0.2">
      <c r="B55" s="312"/>
      <c r="C55" s="145" t="s">
        <v>386</v>
      </c>
      <c r="D55" s="142">
        <f t="shared" si="1"/>
        <v>0</v>
      </c>
      <c r="E55" s="10">
        <v>0</v>
      </c>
      <c r="F55" s="10">
        <v>0</v>
      </c>
    </row>
    <row r="56" spans="2:6" ht="16.5" customHeight="1" x14ac:dyDescent="0.2">
      <c r="B56" s="312"/>
      <c r="C56" s="146" t="s">
        <v>387</v>
      </c>
      <c r="D56" s="142">
        <f t="shared" si="1"/>
        <v>0</v>
      </c>
      <c r="E56" s="10">
        <v>0</v>
      </c>
      <c r="F56" s="10">
        <v>0</v>
      </c>
    </row>
    <row r="57" spans="2:6" ht="17.25" customHeight="1" x14ac:dyDescent="0.2">
      <c r="B57" s="312"/>
      <c r="C57" s="147" t="s">
        <v>388</v>
      </c>
      <c r="D57" s="142">
        <f t="shared" si="1"/>
        <v>-38</v>
      </c>
      <c r="E57" s="10">
        <v>-23.9</v>
      </c>
      <c r="F57" s="10">
        <v>-14.1</v>
      </c>
    </row>
    <row r="58" spans="2:6" ht="15.75" x14ac:dyDescent="0.2">
      <c r="B58" s="312"/>
      <c r="C58" s="145" t="s">
        <v>393</v>
      </c>
      <c r="D58" s="142">
        <f t="shared" si="1"/>
        <v>0</v>
      </c>
      <c r="E58" s="10">
        <v>0</v>
      </c>
      <c r="F58" s="10">
        <v>0</v>
      </c>
    </row>
    <row r="59" spans="2:6" ht="15.75" x14ac:dyDescent="0.2">
      <c r="B59" s="312"/>
      <c r="C59" s="145" t="s">
        <v>390</v>
      </c>
      <c r="D59" s="142">
        <f t="shared" si="1"/>
        <v>14.1</v>
      </c>
      <c r="E59" s="10">
        <v>0</v>
      </c>
      <c r="F59" s="10">
        <v>14.1</v>
      </c>
    </row>
    <row r="60" spans="2:6" ht="15.75" x14ac:dyDescent="0.2">
      <c r="B60" s="313"/>
      <c r="C60" s="145" t="s">
        <v>391</v>
      </c>
      <c r="D60" s="142">
        <f t="shared" si="1"/>
        <v>8.1999999999999993</v>
      </c>
      <c r="E60" s="10">
        <v>8.1999999999999993</v>
      </c>
      <c r="F60" s="10">
        <v>0</v>
      </c>
    </row>
    <row r="61" spans="2:6" ht="15.75" x14ac:dyDescent="0.25">
      <c r="B61" s="311" t="s">
        <v>15</v>
      </c>
      <c r="C61" s="146"/>
      <c r="D61" s="139">
        <f t="shared" si="1"/>
        <v>0</v>
      </c>
      <c r="E61" s="139">
        <f>SUM(E62:E79)</f>
        <v>0</v>
      </c>
      <c r="F61" s="139">
        <f>SUM(F62:F79)</f>
        <v>0</v>
      </c>
    </row>
    <row r="62" spans="2:6" ht="15.75" x14ac:dyDescent="0.2">
      <c r="B62" s="312"/>
      <c r="C62" s="145" t="s">
        <v>379</v>
      </c>
      <c r="D62" s="142">
        <f t="shared" si="1"/>
        <v>5.3</v>
      </c>
      <c r="E62" s="10">
        <v>5.3</v>
      </c>
      <c r="F62" s="10">
        <v>0</v>
      </c>
    </row>
    <row r="63" spans="2:6" ht="15.75" x14ac:dyDescent="0.2">
      <c r="B63" s="312"/>
      <c r="C63" s="145" t="s">
        <v>380</v>
      </c>
      <c r="D63" s="142">
        <f t="shared" si="1"/>
        <v>0</v>
      </c>
      <c r="E63" s="10">
        <v>0</v>
      </c>
      <c r="F63" s="10">
        <v>0</v>
      </c>
    </row>
    <row r="64" spans="2:6" ht="15.75" x14ac:dyDescent="0.2">
      <c r="B64" s="312"/>
      <c r="C64" s="145" t="s">
        <v>381</v>
      </c>
      <c r="D64" s="142">
        <f t="shared" si="1"/>
        <v>0</v>
      </c>
      <c r="E64" s="10">
        <v>0</v>
      </c>
      <c r="F64" s="10">
        <v>0</v>
      </c>
    </row>
    <row r="65" spans="2:8" ht="15.75" x14ac:dyDescent="0.2">
      <c r="B65" s="312"/>
      <c r="C65" s="145" t="s">
        <v>402</v>
      </c>
      <c r="D65" s="142">
        <f t="shared" si="1"/>
        <v>7.3</v>
      </c>
      <c r="E65" s="10">
        <v>7.3</v>
      </c>
      <c r="F65" s="10">
        <v>0</v>
      </c>
    </row>
    <row r="66" spans="2:8" ht="15.75" x14ac:dyDescent="0.2">
      <c r="B66" s="312"/>
      <c r="C66" s="145" t="s">
        <v>405</v>
      </c>
      <c r="D66" s="142">
        <f t="shared" si="1"/>
        <v>3.1</v>
      </c>
      <c r="E66" s="10">
        <v>3.1</v>
      </c>
      <c r="F66" s="10">
        <v>0</v>
      </c>
    </row>
    <row r="67" spans="2:8" ht="15.75" x14ac:dyDescent="0.2">
      <c r="B67" s="312"/>
      <c r="C67" s="145" t="s">
        <v>406</v>
      </c>
      <c r="D67" s="142">
        <f t="shared" si="1"/>
        <v>23.7</v>
      </c>
      <c r="E67" s="10">
        <v>23.7</v>
      </c>
      <c r="F67" s="10">
        <v>0</v>
      </c>
    </row>
    <row r="68" spans="2:8" ht="15.75" x14ac:dyDescent="0.2">
      <c r="B68" s="312"/>
      <c r="C68" s="145" t="s">
        <v>382</v>
      </c>
      <c r="D68" s="142">
        <f t="shared" si="1"/>
        <v>0</v>
      </c>
      <c r="E68" s="10">
        <v>0</v>
      </c>
      <c r="F68" s="10">
        <v>0</v>
      </c>
    </row>
    <row r="69" spans="2:8" ht="15.75" x14ac:dyDescent="0.2">
      <c r="B69" s="312"/>
      <c r="C69" s="145" t="s">
        <v>383</v>
      </c>
      <c r="D69" s="142">
        <f t="shared" si="1"/>
        <v>0</v>
      </c>
      <c r="E69" s="10">
        <v>0</v>
      </c>
      <c r="F69" s="10">
        <v>0</v>
      </c>
    </row>
    <row r="70" spans="2:8" ht="15.75" x14ac:dyDescent="0.2">
      <c r="B70" s="312"/>
      <c r="C70" s="145" t="s">
        <v>384</v>
      </c>
      <c r="D70" s="142">
        <f t="shared" si="1"/>
        <v>0</v>
      </c>
      <c r="E70" s="10">
        <v>0</v>
      </c>
      <c r="F70" s="10">
        <v>0</v>
      </c>
    </row>
    <row r="71" spans="2:8" ht="15.75" x14ac:dyDescent="0.2">
      <c r="B71" s="312"/>
      <c r="C71" s="145" t="s">
        <v>385</v>
      </c>
      <c r="D71" s="142">
        <f t="shared" si="1"/>
        <v>0</v>
      </c>
      <c r="E71" s="10">
        <v>0</v>
      </c>
      <c r="F71" s="10">
        <v>0</v>
      </c>
    </row>
    <row r="72" spans="2:8" ht="17.25" customHeight="1" x14ac:dyDescent="0.2">
      <c r="B72" s="312"/>
      <c r="C72" s="145" t="s">
        <v>386</v>
      </c>
      <c r="D72" s="142">
        <f t="shared" si="1"/>
        <v>0</v>
      </c>
      <c r="E72" s="10">
        <v>0</v>
      </c>
      <c r="F72" s="10">
        <v>0</v>
      </c>
    </row>
    <row r="73" spans="2:8" ht="18.75" customHeight="1" x14ac:dyDescent="0.2">
      <c r="B73" s="312"/>
      <c r="C73" s="146" t="s">
        <v>387</v>
      </c>
      <c r="D73" s="142">
        <f t="shared" si="1"/>
        <v>0</v>
      </c>
      <c r="E73" s="10">
        <v>0</v>
      </c>
      <c r="F73" s="10">
        <v>0</v>
      </c>
    </row>
    <row r="74" spans="2:8" ht="15.75" x14ac:dyDescent="0.2">
      <c r="B74" s="312"/>
      <c r="C74" s="145" t="s">
        <v>393</v>
      </c>
      <c r="D74" s="142">
        <f t="shared" si="1"/>
        <v>-34.1</v>
      </c>
      <c r="E74" s="10">
        <v>-34.1</v>
      </c>
      <c r="F74" s="10">
        <v>0</v>
      </c>
    </row>
    <row r="75" spans="2:8" ht="16.5" customHeight="1" x14ac:dyDescent="0.2">
      <c r="B75" s="312"/>
      <c r="C75" s="145" t="s">
        <v>388</v>
      </c>
      <c r="D75" s="142">
        <f t="shared" si="1"/>
        <v>0</v>
      </c>
      <c r="E75" s="10">
        <v>0</v>
      </c>
      <c r="F75" s="10">
        <v>0</v>
      </c>
    </row>
    <row r="76" spans="2:8" ht="15.75" x14ac:dyDescent="0.2">
      <c r="B76" s="312"/>
      <c r="C76" s="145" t="s">
        <v>390</v>
      </c>
      <c r="D76" s="142">
        <f t="shared" si="1"/>
        <v>3.9</v>
      </c>
      <c r="E76" s="10">
        <v>1.9</v>
      </c>
      <c r="F76" s="10">
        <v>2</v>
      </c>
    </row>
    <row r="77" spans="2:8" ht="15.75" x14ac:dyDescent="0.2">
      <c r="B77" s="312"/>
      <c r="C77" s="145" t="s">
        <v>407</v>
      </c>
      <c r="D77" s="142">
        <f t="shared" si="1"/>
        <v>12</v>
      </c>
      <c r="E77" s="10">
        <v>0</v>
      </c>
      <c r="F77" s="10">
        <v>12</v>
      </c>
    </row>
    <row r="78" spans="2:8" ht="15.75" x14ac:dyDescent="0.2">
      <c r="B78" s="312"/>
      <c r="C78" s="145" t="s">
        <v>405</v>
      </c>
      <c r="D78" s="142">
        <f t="shared" si="1"/>
        <v>15</v>
      </c>
      <c r="E78" s="10">
        <v>0</v>
      </c>
      <c r="F78" s="10">
        <v>15</v>
      </c>
    </row>
    <row r="79" spans="2:8" ht="15.75" x14ac:dyDescent="0.2">
      <c r="B79" s="313"/>
      <c r="C79" s="145" t="s">
        <v>391</v>
      </c>
      <c r="D79" s="142">
        <f t="shared" si="1"/>
        <v>-36.200000000000003</v>
      </c>
      <c r="E79" s="10">
        <v>-7.2</v>
      </c>
      <c r="F79" s="10">
        <v>-29</v>
      </c>
    </row>
    <row r="80" spans="2:8" ht="15.75" x14ac:dyDescent="0.25">
      <c r="B80" s="315" t="s">
        <v>78</v>
      </c>
      <c r="C80" s="148"/>
      <c r="D80" s="139">
        <f t="shared" si="1"/>
        <v>0</v>
      </c>
      <c r="E80" s="139">
        <f>SUM(E81:E98)</f>
        <v>0</v>
      </c>
      <c r="F80" s="139">
        <f>SUM(F81:F98)</f>
        <v>0</v>
      </c>
      <c r="H80" s="71"/>
    </row>
    <row r="81" spans="2:6" ht="15.75" x14ac:dyDescent="0.2">
      <c r="B81" s="316"/>
      <c r="C81" s="145" t="s">
        <v>379</v>
      </c>
      <c r="D81" s="142">
        <f t="shared" si="1"/>
        <v>-26</v>
      </c>
      <c r="E81" s="10">
        <v>0</v>
      </c>
      <c r="F81" s="10">
        <v>-26</v>
      </c>
    </row>
    <row r="82" spans="2:6" ht="15.75" x14ac:dyDescent="0.2">
      <c r="B82" s="316"/>
      <c r="C82" s="145" t="s">
        <v>380</v>
      </c>
      <c r="D82" s="142">
        <f t="shared" si="1"/>
        <v>10.899999999999999</v>
      </c>
      <c r="E82" s="10">
        <v>2.8</v>
      </c>
      <c r="F82" s="10">
        <v>8.1</v>
      </c>
    </row>
    <row r="83" spans="2:6" ht="15.75" x14ac:dyDescent="0.2">
      <c r="B83" s="316"/>
      <c r="C83" s="145" t="s">
        <v>381</v>
      </c>
      <c r="D83" s="142">
        <f t="shared" si="1"/>
        <v>0</v>
      </c>
      <c r="E83" s="10">
        <v>0</v>
      </c>
      <c r="F83" s="10">
        <v>0</v>
      </c>
    </row>
    <row r="84" spans="2:6" ht="18.75" customHeight="1" x14ac:dyDescent="0.2">
      <c r="B84" s="316"/>
      <c r="C84" s="145" t="s">
        <v>408</v>
      </c>
      <c r="D84" s="142">
        <f t="shared" si="1"/>
        <v>22.5</v>
      </c>
      <c r="E84" s="10">
        <v>22.5</v>
      </c>
      <c r="F84" s="10">
        <v>0</v>
      </c>
    </row>
    <row r="85" spans="2:6" ht="15.75" x14ac:dyDescent="0.2">
      <c r="B85" s="316"/>
      <c r="C85" s="145" t="s">
        <v>382</v>
      </c>
      <c r="D85" s="142">
        <f t="shared" si="1"/>
        <v>9.6999999999999993</v>
      </c>
      <c r="E85" s="10">
        <v>0</v>
      </c>
      <c r="F85" s="10">
        <v>9.6999999999999993</v>
      </c>
    </row>
    <row r="86" spans="2:6" ht="15.75" customHeight="1" x14ac:dyDescent="0.2">
      <c r="B86" s="316"/>
      <c r="C86" s="145" t="s">
        <v>404</v>
      </c>
      <c r="D86" s="142">
        <f t="shared" si="1"/>
        <v>0.5</v>
      </c>
      <c r="E86" s="10">
        <v>0.5</v>
      </c>
      <c r="F86" s="10">
        <v>0</v>
      </c>
    </row>
    <row r="87" spans="2:6" ht="15.75" x14ac:dyDescent="0.2">
      <c r="B87" s="316"/>
      <c r="C87" s="145" t="s">
        <v>409</v>
      </c>
      <c r="D87" s="142">
        <f t="shared" si="1"/>
        <v>0.7</v>
      </c>
      <c r="E87" s="10">
        <v>0.7</v>
      </c>
      <c r="F87" s="10">
        <v>0</v>
      </c>
    </row>
    <row r="88" spans="2:6" ht="15.75" x14ac:dyDescent="0.2">
      <c r="B88" s="316"/>
      <c r="C88" s="145" t="s">
        <v>402</v>
      </c>
      <c r="D88" s="142">
        <f t="shared" si="1"/>
        <v>8.1</v>
      </c>
      <c r="E88" s="10">
        <v>8.1</v>
      </c>
      <c r="F88" s="10">
        <v>0</v>
      </c>
    </row>
    <row r="89" spans="2:6" ht="15.75" x14ac:dyDescent="0.2">
      <c r="B89" s="316"/>
      <c r="C89" s="145" t="s">
        <v>384</v>
      </c>
      <c r="D89" s="142">
        <f t="shared" si="1"/>
        <v>0</v>
      </c>
      <c r="E89" s="10">
        <v>0</v>
      </c>
      <c r="F89" s="10">
        <v>0</v>
      </c>
    </row>
    <row r="90" spans="2:6" ht="15" customHeight="1" x14ac:dyDescent="0.2">
      <c r="B90" s="316"/>
      <c r="C90" s="145" t="s">
        <v>392</v>
      </c>
      <c r="D90" s="142">
        <f t="shared" ref="D90:D114" si="2">SUM(E90:F90)</f>
        <v>0</v>
      </c>
      <c r="E90" s="10">
        <v>0</v>
      </c>
      <c r="F90" s="10">
        <v>0</v>
      </c>
    </row>
    <row r="91" spans="2:6" ht="15.75" x14ac:dyDescent="0.2">
      <c r="B91" s="316"/>
      <c r="C91" s="145" t="s">
        <v>383</v>
      </c>
      <c r="D91" s="142">
        <f t="shared" si="2"/>
        <v>0</v>
      </c>
      <c r="E91" s="10">
        <v>0</v>
      </c>
      <c r="F91" s="10">
        <v>0</v>
      </c>
    </row>
    <row r="92" spans="2:6" ht="15.75" x14ac:dyDescent="0.2">
      <c r="B92" s="316"/>
      <c r="C92" s="145" t="s">
        <v>385</v>
      </c>
      <c r="D92" s="142">
        <f t="shared" si="2"/>
        <v>0</v>
      </c>
      <c r="E92" s="10">
        <v>0</v>
      </c>
      <c r="F92" s="10">
        <v>0</v>
      </c>
    </row>
    <row r="93" spans="2:6" ht="17.25" customHeight="1" x14ac:dyDescent="0.2">
      <c r="B93" s="316"/>
      <c r="C93" s="145" t="s">
        <v>386</v>
      </c>
      <c r="D93" s="142">
        <f t="shared" si="2"/>
        <v>0</v>
      </c>
      <c r="E93" s="10">
        <v>0</v>
      </c>
      <c r="F93" s="10">
        <v>0</v>
      </c>
    </row>
    <row r="94" spans="2:6" ht="17.25" customHeight="1" x14ac:dyDescent="0.2">
      <c r="B94" s="316"/>
      <c r="C94" s="145" t="s">
        <v>388</v>
      </c>
      <c r="D94" s="142">
        <f t="shared" si="2"/>
        <v>0</v>
      </c>
      <c r="E94" s="10">
        <v>0</v>
      </c>
      <c r="F94" s="10">
        <v>0</v>
      </c>
    </row>
    <row r="95" spans="2:6" ht="18" customHeight="1" x14ac:dyDescent="0.2">
      <c r="B95" s="316"/>
      <c r="C95" s="146" t="s">
        <v>387</v>
      </c>
      <c r="D95" s="142">
        <f t="shared" si="2"/>
        <v>1.3</v>
      </c>
      <c r="E95" s="10">
        <v>1.1000000000000001</v>
      </c>
      <c r="F95" s="10">
        <v>0.2</v>
      </c>
    </row>
    <row r="96" spans="2:6" ht="15.75" x14ac:dyDescent="0.2">
      <c r="B96" s="316"/>
      <c r="C96" s="145" t="s">
        <v>393</v>
      </c>
      <c r="D96" s="142">
        <f t="shared" si="2"/>
        <v>-39.700000000000003</v>
      </c>
      <c r="E96" s="10">
        <v>-39.700000000000003</v>
      </c>
      <c r="F96" s="10">
        <v>0</v>
      </c>
    </row>
    <row r="97" spans="2:8" ht="15.75" x14ac:dyDescent="0.2">
      <c r="B97" s="316"/>
      <c r="C97" s="145" t="s">
        <v>390</v>
      </c>
      <c r="D97" s="142">
        <f t="shared" si="2"/>
        <v>3.5</v>
      </c>
      <c r="E97" s="10">
        <v>0</v>
      </c>
      <c r="F97" s="10">
        <v>3.5</v>
      </c>
    </row>
    <row r="98" spans="2:8" ht="15.75" x14ac:dyDescent="0.2">
      <c r="B98" s="317"/>
      <c r="C98" s="145" t="s">
        <v>391</v>
      </c>
      <c r="D98" s="142">
        <f t="shared" si="2"/>
        <v>8.5</v>
      </c>
      <c r="E98" s="10">
        <v>4</v>
      </c>
      <c r="F98" s="10">
        <v>4.5</v>
      </c>
    </row>
    <row r="99" spans="2:8" ht="15.75" x14ac:dyDescent="0.25">
      <c r="B99" s="311" t="s">
        <v>80</v>
      </c>
      <c r="C99" s="148"/>
      <c r="D99" s="139">
        <f t="shared" si="2"/>
        <v>0</v>
      </c>
      <c r="E99" s="139">
        <f>SUM(E100:E114)</f>
        <v>0</v>
      </c>
      <c r="F99" s="139">
        <f>SUM(F100:F114)</f>
        <v>0</v>
      </c>
    </row>
    <row r="100" spans="2:8" ht="15.75" x14ac:dyDescent="0.2">
      <c r="B100" s="312"/>
      <c r="C100" s="145" t="s">
        <v>379</v>
      </c>
      <c r="D100" s="142">
        <f t="shared" si="2"/>
        <v>0</v>
      </c>
      <c r="E100" s="10">
        <v>0</v>
      </c>
      <c r="F100" s="10">
        <v>0</v>
      </c>
    </row>
    <row r="101" spans="2:8" ht="15.75" x14ac:dyDescent="0.2">
      <c r="B101" s="312"/>
      <c r="C101" s="145" t="s">
        <v>380</v>
      </c>
      <c r="D101" s="142">
        <f t="shared" si="2"/>
        <v>0</v>
      </c>
      <c r="E101" s="10">
        <v>0</v>
      </c>
      <c r="F101" s="10">
        <v>0</v>
      </c>
      <c r="H101" s="71"/>
    </row>
    <row r="102" spans="2:8" ht="15.75" x14ac:dyDescent="0.2">
      <c r="B102" s="312"/>
      <c r="C102" s="145" t="s">
        <v>381</v>
      </c>
      <c r="D102" s="142">
        <f t="shared" si="2"/>
        <v>0</v>
      </c>
      <c r="E102" s="10">
        <v>0</v>
      </c>
      <c r="F102" s="10">
        <v>0</v>
      </c>
    </row>
    <row r="103" spans="2:8" ht="15.75" x14ac:dyDescent="0.2">
      <c r="B103" s="312"/>
      <c r="C103" s="145" t="s">
        <v>402</v>
      </c>
      <c r="D103" s="142">
        <f t="shared" si="2"/>
        <v>2.1</v>
      </c>
      <c r="E103" s="10">
        <v>2.1</v>
      </c>
      <c r="F103" s="10">
        <v>0</v>
      </c>
    </row>
    <row r="104" spans="2:8" ht="15.75" x14ac:dyDescent="0.2">
      <c r="B104" s="312"/>
      <c r="C104" s="145" t="s">
        <v>382</v>
      </c>
      <c r="D104" s="142">
        <f t="shared" si="2"/>
        <v>-2.1</v>
      </c>
      <c r="E104" s="10">
        <v>-2.1</v>
      </c>
      <c r="F104" s="10">
        <v>0</v>
      </c>
    </row>
    <row r="105" spans="2:8" ht="15.75" x14ac:dyDescent="0.2">
      <c r="B105" s="312"/>
      <c r="C105" s="145" t="s">
        <v>384</v>
      </c>
      <c r="D105" s="142">
        <f t="shared" si="2"/>
        <v>0</v>
      </c>
      <c r="E105" s="10">
        <v>0</v>
      </c>
      <c r="F105" s="10">
        <v>0</v>
      </c>
    </row>
    <row r="106" spans="2:8" ht="15.75" x14ac:dyDescent="0.2">
      <c r="B106" s="312"/>
      <c r="C106" s="145" t="s">
        <v>383</v>
      </c>
      <c r="D106" s="142">
        <f t="shared" si="2"/>
        <v>0</v>
      </c>
      <c r="E106" s="10">
        <v>0</v>
      </c>
      <c r="F106" s="10">
        <v>0</v>
      </c>
    </row>
    <row r="107" spans="2:8" ht="15.75" x14ac:dyDescent="0.2">
      <c r="B107" s="312"/>
      <c r="C107" s="145" t="s">
        <v>385</v>
      </c>
      <c r="D107" s="142">
        <f t="shared" si="2"/>
        <v>0</v>
      </c>
      <c r="E107" s="10">
        <v>0</v>
      </c>
      <c r="F107" s="10">
        <v>0</v>
      </c>
    </row>
    <row r="108" spans="2:8" ht="15.75" x14ac:dyDescent="0.2">
      <c r="B108" s="312"/>
      <c r="C108" s="145" t="s">
        <v>405</v>
      </c>
      <c r="D108" s="142">
        <f t="shared" si="2"/>
        <v>6</v>
      </c>
      <c r="E108" s="10">
        <v>0</v>
      </c>
      <c r="F108" s="10">
        <v>6</v>
      </c>
    </row>
    <row r="109" spans="2:8" ht="16.5" customHeight="1" x14ac:dyDescent="0.2">
      <c r="B109" s="312"/>
      <c r="C109" s="145" t="s">
        <v>386</v>
      </c>
      <c r="D109" s="142">
        <f t="shared" si="2"/>
        <v>0</v>
      </c>
      <c r="E109" s="10">
        <v>0</v>
      </c>
      <c r="F109" s="10">
        <v>0</v>
      </c>
    </row>
    <row r="110" spans="2:8" ht="15.75" customHeight="1" x14ac:dyDescent="0.2">
      <c r="B110" s="312"/>
      <c r="C110" s="145" t="s">
        <v>388</v>
      </c>
      <c r="D110" s="142">
        <f t="shared" si="2"/>
        <v>0</v>
      </c>
      <c r="E110" s="10">
        <v>0</v>
      </c>
      <c r="F110" s="10">
        <v>0</v>
      </c>
    </row>
    <row r="111" spans="2:8" ht="17.25" customHeight="1" x14ac:dyDescent="0.2">
      <c r="B111" s="312"/>
      <c r="C111" s="146" t="s">
        <v>387</v>
      </c>
      <c r="D111" s="142">
        <f t="shared" si="2"/>
        <v>0</v>
      </c>
      <c r="E111" s="10">
        <v>0</v>
      </c>
      <c r="F111" s="10">
        <v>0</v>
      </c>
    </row>
    <row r="112" spans="2:8" ht="15.75" x14ac:dyDescent="0.2">
      <c r="B112" s="312"/>
      <c r="C112" s="145" t="s">
        <v>393</v>
      </c>
      <c r="D112" s="142">
        <f t="shared" si="2"/>
        <v>0</v>
      </c>
      <c r="E112" s="10">
        <v>0</v>
      </c>
      <c r="F112" s="10">
        <v>0</v>
      </c>
    </row>
    <row r="113" spans="2:6" ht="15.75" x14ac:dyDescent="0.2">
      <c r="B113" s="312"/>
      <c r="C113" s="145" t="s">
        <v>390</v>
      </c>
      <c r="D113" s="142">
        <f t="shared" si="2"/>
        <v>0</v>
      </c>
      <c r="E113" s="10">
        <v>0</v>
      </c>
      <c r="F113" s="10">
        <v>0</v>
      </c>
    </row>
    <row r="114" spans="2:6" ht="15.75" x14ac:dyDescent="0.2">
      <c r="B114" s="313"/>
      <c r="C114" s="145" t="s">
        <v>391</v>
      </c>
      <c r="D114" s="142">
        <f t="shared" si="2"/>
        <v>-6</v>
      </c>
      <c r="E114" s="10">
        <v>0</v>
      </c>
      <c r="F114" s="10">
        <v>-6</v>
      </c>
    </row>
    <row r="115" spans="2:6" ht="15.75" x14ac:dyDescent="0.25">
      <c r="B115" s="311" t="s">
        <v>18</v>
      </c>
      <c r="C115" s="148"/>
      <c r="D115" s="149">
        <f>SUM(D116:D133)</f>
        <v>0</v>
      </c>
      <c r="E115" s="149">
        <f>SUM(E116:E133)</f>
        <v>0</v>
      </c>
      <c r="F115" s="149">
        <f>SUM(F116:F133)</f>
        <v>0</v>
      </c>
    </row>
    <row r="116" spans="2:6" ht="15.75" x14ac:dyDescent="0.2">
      <c r="B116" s="312"/>
      <c r="C116" s="145" t="s">
        <v>379</v>
      </c>
      <c r="D116" s="142">
        <f t="shared" ref="D116:D133" si="3">SUM(E116:F116)</f>
        <v>0</v>
      </c>
      <c r="E116" s="10">
        <v>0</v>
      </c>
      <c r="F116" s="10">
        <v>0</v>
      </c>
    </row>
    <row r="117" spans="2:6" ht="15.75" x14ac:dyDescent="0.2">
      <c r="B117" s="312"/>
      <c r="C117" s="145" t="s">
        <v>380</v>
      </c>
      <c r="D117" s="142">
        <f t="shared" si="3"/>
        <v>0</v>
      </c>
      <c r="E117" s="10">
        <v>0</v>
      </c>
      <c r="F117" s="10">
        <v>0</v>
      </c>
    </row>
    <row r="118" spans="2:6" ht="15.75" x14ac:dyDescent="0.2">
      <c r="B118" s="312"/>
      <c r="C118" s="145" t="s">
        <v>381</v>
      </c>
      <c r="D118" s="142">
        <f t="shared" si="3"/>
        <v>0</v>
      </c>
      <c r="E118" s="10">
        <v>0</v>
      </c>
      <c r="F118" s="10">
        <v>0</v>
      </c>
    </row>
    <row r="119" spans="2:6" ht="17.25" customHeight="1" x14ac:dyDescent="0.2">
      <c r="B119" s="312"/>
      <c r="C119" s="145" t="s">
        <v>404</v>
      </c>
      <c r="D119" s="142">
        <f t="shared" si="3"/>
        <v>8.4</v>
      </c>
      <c r="E119" s="10">
        <v>0.3</v>
      </c>
      <c r="F119" s="10">
        <v>8.1</v>
      </c>
    </row>
    <row r="120" spans="2:6" ht="15.75" x14ac:dyDescent="0.2">
      <c r="B120" s="312"/>
      <c r="C120" s="145" t="s">
        <v>405</v>
      </c>
      <c r="D120" s="142">
        <f t="shared" si="3"/>
        <v>11.5</v>
      </c>
      <c r="E120" s="10">
        <v>6.5</v>
      </c>
      <c r="F120" s="10">
        <v>5</v>
      </c>
    </row>
    <row r="121" spans="2:6" ht="15.75" x14ac:dyDescent="0.2">
      <c r="B121" s="312"/>
      <c r="C121" s="145" t="s">
        <v>410</v>
      </c>
      <c r="D121" s="142">
        <f t="shared" si="3"/>
        <v>5.7</v>
      </c>
      <c r="E121" s="10">
        <v>5.7</v>
      </c>
      <c r="F121" s="10">
        <v>0</v>
      </c>
    </row>
    <row r="122" spans="2:6" ht="15.75" x14ac:dyDescent="0.2">
      <c r="B122" s="312"/>
      <c r="C122" s="145" t="s">
        <v>402</v>
      </c>
      <c r="D122" s="142">
        <f t="shared" si="3"/>
        <v>5.6</v>
      </c>
      <c r="E122" s="10">
        <v>5.6</v>
      </c>
      <c r="F122" s="10">
        <v>0</v>
      </c>
    </row>
    <row r="123" spans="2:6" ht="15.75" x14ac:dyDescent="0.2">
      <c r="B123" s="312"/>
      <c r="C123" s="145" t="s">
        <v>382</v>
      </c>
      <c r="D123" s="142">
        <f t="shared" si="3"/>
        <v>0</v>
      </c>
      <c r="E123" s="10">
        <v>0</v>
      </c>
      <c r="F123" s="10">
        <v>0</v>
      </c>
    </row>
    <row r="124" spans="2:6" ht="15.75" x14ac:dyDescent="0.2">
      <c r="B124" s="312"/>
      <c r="C124" s="145" t="s">
        <v>384</v>
      </c>
      <c r="D124" s="142">
        <f t="shared" si="3"/>
        <v>0</v>
      </c>
      <c r="E124" s="10">
        <v>0</v>
      </c>
      <c r="F124" s="10">
        <v>0</v>
      </c>
    </row>
    <row r="125" spans="2:6" ht="17.25" customHeight="1" x14ac:dyDescent="0.2">
      <c r="B125" s="312"/>
      <c r="C125" s="145" t="s">
        <v>392</v>
      </c>
      <c r="D125" s="142">
        <f t="shared" si="3"/>
        <v>0</v>
      </c>
      <c r="E125" s="10">
        <v>0</v>
      </c>
      <c r="F125" s="10">
        <v>0</v>
      </c>
    </row>
    <row r="126" spans="2:6" ht="15.75" x14ac:dyDescent="0.2">
      <c r="B126" s="312"/>
      <c r="C126" s="145" t="s">
        <v>383</v>
      </c>
      <c r="D126" s="142">
        <f t="shared" si="3"/>
        <v>0</v>
      </c>
      <c r="E126" s="10">
        <v>0</v>
      </c>
      <c r="F126" s="10">
        <v>0</v>
      </c>
    </row>
    <row r="127" spans="2:6" ht="15.75" x14ac:dyDescent="0.2">
      <c r="B127" s="312"/>
      <c r="C127" s="145" t="s">
        <v>385</v>
      </c>
      <c r="D127" s="142">
        <f t="shared" si="3"/>
        <v>0</v>
      </c>
      <c r="E127" s="10">
        <v>0</v>
      </c>
      <c r="F127" s="10">
        <v>0</v>
      </c>
    </row>
    <row r="128" spans="2:6" ht="16.5" customHeight="1" x14ac:dyDescent="0.2">
      <c r="B128" s="312"/>
      <c r="C128" s="145" t="s">
        <v>386</v>
      </c>
      <c r="D128" s="142">
        <f t="shared" si="3"/>
        <v>0</v>
      </c>
      <c r="E128" s="10">
        <v>0</v>
      </c>
      <c r="F128" s="10">
        <v>0</v>
      </c>
    </row>
    <row r="129" spans="2:6" ht="17.25" customHeight="1" x14ac:dyDescent="0.2">
      <c r="B129" s="312"/>
      <c r="C129" s="146" t="s">
        <v>387</v>
      </c>
      <c r="D129" s="142">
        <f t="shared" si="3"/>
        <v>0</v>
      </c>
      <c r="E129" s="10">
        <v>0</v>
      </c>
      <c r="F129" s="10">
        <v>0</v>
      </c>
    </row>
    <row r="130" spans="2:6" ht="15.75" customHeight="1" x14ac:dyDescent="0.2">
      <c r="B130" s="312"/>
      <c r="C130" s="147" t="s">
        <v>388</v>
      </c>
      <c r="D130" s="142">
        <f t="shared" si="3"/>
        <v>0</v>
      </c>
      <c r="E130" s="10">
        <v>0</v>
      </c>
      <c r="F130" s="10">
        <v>0</v>
      </c>
    </row>
    <row r="131" spans="2:6" ht="15.75" x14ac:dyDescent="0.2">
      <c r="B131" s="312"/>
      <c r="C131" s="145" t="s">
        <v>393</v>
      </c>
      <c r="D131" s="142">
        <f t="shared" si="3"/>
        <v>-18.100000000000001</v>
      </c>
      <c r="E131" s="10">
        <v>-18.100000000000001</v>
      </c>
      <c r="F131" s="10">
        <v>0</v>
      </c>
    </row>
    <row r="132" spans="2:6" ht="15.75" x14ac:dyDescent="0.2">
      <c r="B132" s="312"/>
      <c r="C132" s="145" t="s">
        <v>390</v>
      </c>
      <c r="D132" s="142">
        <f t="shared" si="3"/>
        <v>0</v>
      </c>
      <c r="E132" s="10">
        <v>0</v>
      </c>
      <c r="F132" s="10">
        <v>0</v>
      </c>
    </row>
    <row r="133" spans="2:6" ht="15.75" x14ac:dyDescent="0.2">
      <c r="B133" s="313"/>
      <c r="C133" s="145" t="s">
        <v>391</v>
      </c>
      <c r="D133" s="142">
        <f t="shared" si="3"/>
        <v>-13.1</v>
      </c>
      <c r="E133" s="10">
        <v>0</v>
      </c>
      <c r="F133" s="10">
        <v>-13.1</v>
      </c>
    </row>
    <row r="134" spans="2:6" ht="15.75" x14ac:dyDescent="0.25">
      <c r="B134" s="311" t="s">
        <v>20</v>
      </c>
      <c r="C134" s="148"/>
      <c r="D134" s="139">
        <f>SUM(D135:D149)</f>
        <v>11.299999999999997</v>
      </c>
      <c r="E134" s="139">
        <f>SUM(E135:E149)</f>
        <v>3.5527136788005009E-15</v>
      </c>
      <c r="F134" s="139">
        <f>SUM(F135:F149)</f>
        <v>11.299999999999997</v>
      </c>
    </row>
    <row r="135" spans="2:6" ht="15.75" x14ac:dyDescent="0.2">
      <c r="B135" s="312"/>
      <c r="C135" s="145" t="s">
        <v>379</v>
      </c>
      <c r="D135" s="142">
        <f t="shared" ref="D135:D149" si="4">SUM(E135:F135)</f>
        <v>28.3</v>
      </c>
      <c r="E135" s="10">
        <v>6</v>
      </c>
      <c r="F135" s="10">
        <v>22.3</v>
      </c>
    </row>
    <row r="136" spans="2:6" ht="15.75" x14ac:dyDescent="0.2">
      <c r="B136" s="312"/>
      <c r="C136" s="145" t="s">
        <v>380</v>
      </c>
      <c r="D136" s="142">
        <f t="shared" si="4"/>
        <v>0</v>
      </c>
      <c r="E136" s="10">
        <v>0</v>
      </c>
      <c r="F136" s="10">
        <v>0</v>
      </c>
    </row>
    <row r="137" spans="2:6" ht="15.75" x14ac:dyDescent="0.2">
      <c r="B137" s="312"/>
      <c r="C137" s="145" t="s">
        <v>381</v>
      </c>
      <c r="D137" s="142">
        <f t="shared" si="4"/>
        <v>-10.8</v>
      </c>
      <c r="E137" s="10">
        <v>0</v>
      </c>
      <c r="F137" s="10">
        <v>-10.8</v>
      </c>
    </row>
    <row r="138" spans="2:6" ht="15.75" x14ac:dyDescent="0.2">
      <c r="B138" s="312"/>
      <c r="C138" s="145" t="s">
        <v>405</v>
      </c>
      <c r="D138" s="142">
        <f t="shared" si="4"/>
        <v>21</v>
      </c>
      <c r="E138" s="10">
        <v>15</v>
      </c>
      <c r="F138" s="10">
        <v>6</v>
      </c>
    </row>
    <row r="139" spans="2:6" ht="15.75" x14ac:dyDescent="0.2">
      <c r="B139" s="312"/>
      <c r="C139" s="145" t="s">
        <v>402</v>
      </c>
      <c r="D139" s="142">
        <f t="shared" si="4"/>
        <v>8.9</v>
      </c>
      <c r="E139" s="10">
        <v>8.9</v>
      </c>
      <c r="F139" s="10">
        <v>0</v>
      </c>
    </row>
    <row r="140" spans="2:6" ht="15.75" x14ac:dyDescent="0.2">
      <c r="B140" s="312"/>
      <c r="C140" s="145" t="s">
        <v>382</v>
      </c>
      <c r="D140" s="142">
        <f t="shared" si="4"/>
        <v>22.6</v>
      </c>
      <c r="E140" s="10">
        <v>11</v>
      </c>
      <c r="F140" s="10">
        <v>11.6</v>
      </c>
    </row>
    <row r="141" spans="2:6" ht="15.75" x14ac:dyDescent="0.2">
      <c r="B141" s="312"/>
      <c r="C141" s="145" t="s">
        <v>384</v>
      </c>
      <c r="D141" s="142">
        <f t="shared" si="4"/>
        <v>-23.7</v>
      </c>
      <c r="E141" s="10">
        <v>-18.7</v>
      </c>
      <c r="F141" s="10">
        <v>-5</v>
      </c>
    </row>
    <row r="142" spans="2:6" ht="15.75" x14ac:dyDescent="0.2">
      <c r="B142" s="312"/>
      <c r="C142" s="145" t="s">
        <v>383</v>
      </c>
      <c r="D142" s="142">
        <f t="shared" si="4"/>
        <v>5.5</v>
      </c>
      <c r="E142" s="10">
        <v>0.5</v>
      </c>
      <c r="F142" s="10">
        <v>5</v>
      </c>
    </row>
    <row r="143" spans="2:6" ht="15.75" x14ac:dyDescent="0.2">
      <c r="B143" s="312"/>
      <c r="C143" s="145" t="s">
        <v>385</v>
      </c>
      <c r="D143" s="142">
        <f t="shared" si="4"/>
        <v>10.6</v>
      </c>
      <c r="E143" s="10">
        <v>0.6</v>
      </c>
      <c r="F143" s="10">
        <v>10</v>
      </c>
    </row>
    <row r="144" spans="2:6" ht="16.5" customHeight="1" x14ac:dyDescent="0.2">
      <c r="B144" s="312"/>
      <c r="C144" s="145" t="s">
        <v>386</v>
      </c>
      <c r="D144" s="142">
        <f t="shared" si="4"/>
        <v>2</v>
      </c>
      <c r="E144" s="10">
        <v>0</v>
      </c>
      <c r="F144" s="10">
        <v>2</v>
      </c>
    </row>
    <row r="145" spans="2:6" ht="17.25" customHeight="1" x14ac:dyDescent="0.2">
      <c r="B145" s="312"/>
      <c r="C145" s="146" t="s">
        <v>387</v>
      </c>
      <c r="D145" s="142">
        <f t="shared" si="4"/>
        <v>5.6</v>
      </c>
      <c r="E145" s="10">
        <v>0.6</v>
      </c>
      <c r="F145" s="10">
        <v>5</v>
      </c>
    </row>
    <row r="146" spans="2:6" ht="15.75" x14ac:dyDescent="0.2">
      <c r="B146" s="312"/>
      <c r="C146" s="145" t="s">
        <v>393</v>
      </c>
      <c r="D146" s="142">
        <f t="shared" si="4"/>
        <v>1.1000000000000014</v>
      </c>
      <c r="E146" s="10">
        <v>-23.9</v>
      </c>
      <c r="F146" s="10">
        <v>25</v>
      </c>
    </row>
    <row r="147" spans="2:6" ht="18" customHeight="1" x14ac:dyDescent="0.2">
      <c r="B147" s="312"/>
      <c r="C147" s="147" t="s">
        <v>388</v>
      </c>
      <c r="D147" s="142">
        <f t="shared" si="4"/>
        <v>-9.8000000000000007</v>
      </c>
      <c r="E147" s="10">
        <v>0</v>
      </c>
      <c r="F147" s="10">
        <v>-9.8000000000000007</v>
      </c>
    </row>
    <row r="148" spans="2:6" ht="15.75" x14ac:dyDescent="0.2">
      <c r="B148" s="312"/>
      <c r="C148" s="145" t="s">
        <v>390</v>
      </c>
      <c r="D148" s="142">
        <f t="shared" si="4"/>
        <v>15</v>
      </c>
      <c r="E148" s="10">
        <v>0</v>
      </c>
      <c r="F148" s="10">
        <v>15</v>
      </c>
    </row>
    <row r="149" spans="2:6" ht="15.75" x14ac:dyDescent="0.2">
      <c r="B149" s="313"/>
      <c r="C149" s="145" t="s">
        <v>391</v>
      </c>
      <c r="D149" s="142">
        <f t="shared" si="4"/>
        <v>-65</v>
      </c>
      <c r="E149" s="10">
        <v>0</v>
      </c>
      <c r="F149" s="10">
        <v>-65</v>
      </c>
    </row>
    <row r="150" spans="2:6" ht="15.75" x14ac:dyDescent="0.25">
      <c r="B150" s="311" t="s">
        <v>22</v>
      </c>
      <c r="C150" s="148"/>
      <c r="D150" s="139">
        <f>SUM(D151:D168)</f>
        <v>0</v>
      </c>
      <c r="E150" s="139">
        <f>SUM(E151:E168)</f>
        <v>-2.8421709430404007E-14</v>
      </c>
      <c r="F150" s="139">
        <f>SUM(F151:F168)</f>
        <v>0</v>
      </c>
    </row>
    <row r="151" spans="2:6" ht="15.75" x14ac:dyDescent="0.2">
      <c r="B151" s="312"/>
      <c r="C151" s="145" t="s">
        <v>379</v>
      </c>
      <c r="D151" s="142">
        <f t="shared" ref="D151:D168" si="5">SUM(E151:F151)</f>
        <v>120.5</v>
      </c>
      <c r="E151" s="10">
        <v>110.5</v>
      </c>
      <c r="F151" s="10">
        <v>10</v>
      </c>
    </row>
    <row r="152" spans="2:6" ht="15.75" x14ac:dyDescent="0.2">
      <c r="B152" s="312"/>
      <c r="C152" s="145" t="s">
        <v>380</v>
      </c>
      <c r="D152" s="142">
        <f t="shared" si="5"/>
        <v>23.7</v>
      </c>
      <c r="E152" s="10">
        <v>17.7</v>
      </c>
      <c r="F152" s="10">
        <v>6</v>
      </c>
    </row>
    <row r="153" spans="2:6" ht="15.75" x14ac:dyDescent="0.2">
      <c r="B153" s="312"/>
      <c r="C153" s="145" t="s">
        <v>381</v>
      </c>
      <c r="D153" s="142">
        <f t="shared" si="5"/>
        <v>1</v>
      </c>
      <c r="E153" s="10">
        <v>27.2</v>
      </c>
      <c r="F153" s="10">
        <v>-26.2</v>
      </c>
    </row>
    <row r="154" spans="2:6" ht="15.75" x14ac:dyDescent="0.2">
      <c r="B154" s="312"/>
      <c r="C154" s="145" t="s">
        <v>407</v>
      </c>
      <c r="D154" s="142">
        <f t="shared" si="5"/>
        <v>6</v>
      </c>
      <c r="E154" s="10">
        <v>0</v>
      </c>
      <c r="F154" s="10">
        <v>6</v>
      </c>
    </row>
    <row r="155" spans="2:6" ht="15.75" x14ac:dyDescent="0.2">
      <c r="B155" s="312"/>
      <c r="C155" s="145" t="s">
        <v>405</v>
      </c>
      <c r="D155" s="142">
        <f t="shared" si="5"/>
        <v>20.399999999999999</v>
      </c>
      <c r="E155" s="10">
        <v>8.4</v>
      </c>
      <c r="F155" s="10">
        <v>12</v>
      </c>
    </row>
    <row r="156" spans="2:6" ht="15.75" x14ac:dyDescent="0.2">
      <c r="B156" s="312"/>
      <c r="C156" s="145" t="s">
        <v>402</v>
      </c>
      <c r="D156" s="142">
        <f t="shared" si="5"/>
        <v>4.5999999999999996</v>
      </c>
      <c r="E156" s="10">
        <v>4.5999999999999996</v>
      </c>
      <c r="F156" s="10">
        <v>0</v>
      </c>
    </row>
    <row r="157" spans="2:6" ht="15.75" x14ac:dyDescent="0.2">
      <c r="B157" s="312"/>
      <c r="C157" s="145" t="s">
        <v>406</v>
      </c>
      <c r="D157" s="142">
        <f t="shared" si="5"/>
        <v>10</v>
      </c>
      <c r="E157" s="10">
        <v>10</v>
      </c>
      <c r="F157" s="10">
        <v>0</v>
      </c>
    </row>
    <row r="158" spans="2:6" ht="17.25" customHeight="1" x14ac:dyDescent="0.2">
      <c r="B158" s="312"/>
      <c r="C158" s="145" t="s">
        <v>404</v>
      </c>
      <c r="D158" s="142">
        <f t="shared" si="5"/>
        <v>0.5</v>
      </c>
      <c r="E158" s="10">
        <v>0.5</v>
      </c>
      <c r="F158" s="10">
        <v>0</v>
      </c>
    </row>
    <row r="159" spans="2:6" ht="15.75" x14ac:dyDescent="0.2">
      <c r="B159" s="312"/>
      <c r="C159" s="145" t="s">
        <v>382</v>
      </c>
      <c r="D159" s="142">
        <f t="shared" si="5"/>
        <v>29.9</v>
      </c>
      <c r="E159" s="10">
        <v>29.9</v>
      </c>
      <c r="F159" s="10">
        <v>0</v>
      </c>
    </row>
    <row r="160" spans="2:6" ht="15.75" x14ac:dyDescent="0.2">
      <c r="B160" s="312"/>
      <c r="C160" s="145" t="s">
        <v>384</v>
      </c>
      <c r="D160" s="142">
        <f t="shared" si="5"/>
        <v>3.7</v>
      </c>
      <c r="E160" s="10">
        <v>0</v>
      </c>
      <c r="F160" s="10">
        <v>3.7</v>
      </c>
    </row>
    <row r="161" spans="2:6" ht="15.75" x14ac:dyDescent="0.2">
      <c r="B161" s="312"/>
      <c r="C161" s="145" t="s">
        <v>383</v>
      </c>
      <c r="D161" s="142">
        <f t="shared" si="5"/>
        <v>5.6</v>
      </c>
      <c r="E161" s="10">
        <v>0</v>
      </c>
      <c r="F161" s="10">
        <v>5.6</v>
      </c>
    </row>
    <row r="162" spans="2:6" ht="15.75" x14ac:dyDescent="0.2">
      <c r="B162" s="312"/>
      <c r="C162" s="145" t="s">
        <v>385</v>
      </c>
      <c r="D162" s="142">
        <f t="shared" si="5"/>
        <v>6.3</v>
      </c>
      <c r="E162" s="10">
        <v>0</v>
      </c>
      <c r="F162" s="10">
        <v>6.3</v>
      </c>
    </row>
    <row r="163" spans="2:6" ht="16.5" customHeight="1" x14ac:dyDescent="0.2">
      <c r="B163" s="312"/>
      <c r="C163" s="145" t="s">
        <v>386</v>
      </c>
      <c r="D163" s="142">
        <f t="shared" si="5"/>
        <v>0</v>
      </c>
      <c r="E163" s="10">
        <v>0</v>
      </c>
      <c r="F163" s="10">
        <v>0</v>
      </c>
    </row>
    <row r="164" spans="2:6" ht="19.5" customHeight="1" x14ac:dyDescent="0.2">
      <c r="B164" s="312"/>
      <c r="C164" s="145" t="s">
        <v>388</v>
      </c>
      <c r="D164" s="142">
        <f t="shared" si="5"/>
        <v>0</v>
      </c>
      <c r="E164" s="10">
        <v>0</v>
      </c>
      <c r="F164" s="10">
        <v>0</v>
      </c>
    </row>
    <row r="165" spans="2:6" ht="18" customHeight="1" x14ac:dyDescent="0.2">
      <c r="B165" s="312"/>
      <c r="C165" s="146" t="s">
        <v>387</v>
      </c>
      <c r="D165" s="142">
        <f t="shared" si="5"/>
        <v>0.5</v>
      </c>
      <c r="E165" s="10">
        <v>0</v>
      </c>
      <c r="F165" s="10">
        <v>0.5</v>
      </c>
    </row>
    <row r="166" spans="2:6" ht="15.75" x14ac:dyDescent="0.2">
      <c r="B166" s="312"/>
      <c r="C166" s="145" t="s">
        <v>393</v>
      </c>
      <c r="D166" s="142">
        <f t="shared" si="5"/>
        <v>-185.3</v>
      </c>
      <c r="E166" s="10">
        <v>-185.3</v>
      </c>
      <c r="F166" s="10">
        <v>0</v>
      </c>
    </row>
    <row r="167" spans="2:6" ht="15.75" x14ac:dyDescent="0.2">
      <c r="B167" s="312"/>
      <c r="C167" s="145" t="s">
        <v>390</v>
      </c>
      <c r="D167" s="142">
        <f t="shared" si="5"/>
        <v>18</v>
      </c>
      <c r="E167" s="10">
        <v>0</v>
      </c>
      <c r="F167" s="10">
        <v>18</v>
      </c>
    </row>
    <row r="168" spans="2:6" ht="15.75" x14ac:dyDescent="0.2">
      <c r="B168" s="313"/>
      <c r="C168" s="145" t="s">
        <v>391</v>
      </c>
      <c r="D168" s="142">
        <f t="shared" si="5"/>
        <v>-65.400000000000006</v>
      </c>
      <c r="E168" s="10">
        <v>-23.5</v>
      </c>
      <c r="F168" s="10">
        <v>-41.9</v>
      </c>
    </row>
    <row r="169" spans="2:6" ht="15.75" x14ac:dyDescent="0.25">
      <c r="B169" s="311" t="s">
        <v>25</v>
      </c>
      <c r="C169" s="148"/>
      <c r="D169" s="150">
        <f>SUM(D170:D185)</f>
        <v>0</v>
      </c>
      <c r="E169" s="150">
        <f>SUM(E170:E185)</f>
        <v>0</v>
      </c>
      <c r="F169" s="150">
        <f>SUM(F170:F185)</f>
        <v>0</v>
      </c>
    </row>
    <row r="170" spans="2:6" ht="15.75" x14ac:dyDescent="0.2">
      <c r="B170" s="312"/>
      <c r="C170" s="145" t="s">
        <v>379</v>
      </c>
      <c r="D170" s="142">
        <f t="shared" ref="D170:D185" si="6">SUM(E170:F170)</f>
        <v>9.6</v>
      </c>
      <c r="E170" s="10">
        <v>9.6</v>
      </c>
      <c r="F170" s="10">
        <v>0</v>
      </c>
    </row>
    <row r="171" spans="2:6" ht="15.75" x14ac:dyDescent="0.2">
      <c r="B171" s="312"/>
      <c r="C171" s="145" t="s">
        <v>380</v>
      </c>
      <c r="D171" s="142">
        <f t="shared" si="6"/>
        <v>1</v>
      </c>
      <c r="E171" s="10">
        <v>0</v>
      </c>
      <c r="F171" s="10">
        <v>1</v>
      </c>
    </row>
    <row r="172" spans="2:6" ht="15.75" x14ac:dyDescent="0.2">
      <c r="B172" s="312"/>
      <c r="C172" s="145" t="s">
        <v>381</v>
      </c>
      <c r="D172" s="142">
        <f t="shared" si="6"/>
        <v>6.5</v>
      </c>
      <c r="E172" s="10">
        <v>6.5</v>
      </c>
      <c r="F172" s="10">
        <v>0</v>
      </c>
    </row>
    <row r="173" spans="2:6" ht="15.75" x14ac:dyDescent="0.2">
      <c r="B173" s="312"/>
      <c r="C173" s="145" t="s">
        <v>382</v>
      </c>
      <c r="D173" s="142">
        <f t="shared" si="6"/>
        <v>8.1999999999999993</v>
      </c>
      <c r="E173" s="10">
        <v>8.1999999999999993</v>
      </c>
      <c r="F173" s="10">
        <v>0</v>
      </c>
    </row>
    <row r="174" spans="2:6" ht="15.75" x14ac:dyDescent="0.2">
      <c r="B174" s="312"/>
      <c r="C174" s="145" t="s">
        <v>384</v>
      </c>
      <c r="D174" s="142">
        <f t="shared" si="6"/>
        <v>0</v>
      </c>
      <c r="E174" s="10">
        <v>0</v>
      </c>
      <c r="F174" s="10">
        <v>0</v>
      </c>
    </row>
    <row r="175" spans="2:6" ht="15.75" x14ac:dyDescent="0.2">
      <c r="B175" s="312"/>
      <c r="C175" s="145" t="s">
        <v>383</v>
      </c>
      <c r="D175" s="142">
        <f t="shared" si="6"/>
        <v>0.2</v>
      </c>
      <c r="E175" s="10">
        <v>0.2</v>
      </c>
      <c r="F175" s="10">
        <v>0</v>
      </c>
    </row>
    <row r="176" spans="2:6" ht="15.75" x14ac:dyDescent="0.2">
      <c r="B176" s="312"/>
      <c r="C176" s="145" t="s">
        <v>405</v>
      </c>
      <c r="D176" s="142">
        <f t="shared" si="6"/>
        <v>6.5</v>
      </c>
      <c r="E176" s="10">
        <v>0.5</v>
      </c>
      <c r="F176" s="10">
        <v>6</v>
      </c>
    </row>
    <row r="177" spans="2:6" ht="15.75" customHeight="1" x14ac:dyDescent="0.2">
      <c r="B177" s="312"/>
      <c r="C177" s="145" t="s">
        <v>404</v>
      </c>
      <c r="D177" s="142">
        <f t="shared" si="6"/>
        <v>6.3</v>
      </c>
      <c r="E177" s="10">
        <v>0.3</v>
      </c>
      <c r="F177" s="10">
        <v>6</v>
      </c>
    </row>
    <row r="178" spans="2:6" ht="15.75" x14ac:dyDescent="0.2">
      <c r="B178" s="312"/>
      <c r="C178" s="145" t="s">
        <v>402</v>
      </c>
      <c r="D178" s="142">
        <f t="shared" si="6"/>
        <v>3.5</v>
      </c>
      <c r="E178" s="10">
        <v>3.5</v>
      </c>
      <c r="F178" s="10">
        <v>0</v>
      </c>
    </row>
    <row r="179" spans="2:6" ht="15.75" x14ac:dyDescent="0.2">
      <c r="B179" s="312"/>
      <c r="C179" s="145" t="s">
        <v>385</v>
      </c>
      <c r="D179" s="142">
        <f t="shared" si="6"/>
        <v>2</v>
      </c>
      <c r="E179" s="10">
        <v>0</v>
      </c>
      <c r="F179" s="10">
        <v>2</v>
      </c>
    </row>
    <row r="180" spans="2:6" ht="15.75" x14ac:dyDescent="0.2">
      <c r="B180" s="312"/>
      <c r="C180" s="145" t="s">
        <v>386</v>
      </c>
      <c r="D180" s="142">
        <f t="shared" si="6"/>
        <v>0</v>
      </c>
      <c r="E180" s="10">
        <v>0</v>
      </c>
      <c r="F180" s="10">
        <v>0</v>
      </c>
    </row>
    <row r="181" spans="2:6" ht="16.5" customHeight="1" x14ac:dyDescent="0.2">
      <c r="B181" s="312"/>
      <c r="C181" s="145" t="s">
        <v>388</v>
      </c>
      <c r="D181" s="142">
        <f t="shared" si="6"/>
        <v>1.8</v>
      </c>
      <c r="E181" s="10">
        <v>1.8</v>
      </c>
      <c r="F181" s="10">
        <v>0</v>
      </c>
    </row>
    <row r="182" spans="2:6" ht="16.5" customHeight="1" x14ac:dyDescent="0.2">
      <c r="B182" s="312"/>
      <c r="C182" s="146" t="s">
        <v>387</v>
      </c>
      <c r="D182" s="142">
        <f t="shared" si="6"/>
        <v>0</v>
      </c>
      <c r="E182" s="10">
        <v>0</v>
      </c>
      <c r="F182" s="10">
        <v>0</v>
      </c>
    </row>
    <row r="183" spans="2:6" ht="15.75" x14ac:dyDescent="0.2">
      <c r="B183" s="312"/>
      <c r="C183" s="145" t="s">
        <v>393</v>
      </c>
      <c r="D183" s="142">
        <f t="shared" si="6"/>
        <v>-1.8</v>
      </c>
      <c r="E183" s="10">
        <v>-1.8</v>
      </c>
      <c r="F183" s="10">
        <v>0</v>
      </c>
    </row>
    <row r="184" spans="2:6" ht="15.75" x14ac:dyDescent="0.2">
      <c r="B184" s="312"/>
      <c r="C184" s="145" t="s">
        <v>390</v>
      </c>
      <c r="D184" s="142">
        <f t="shared" si="6"/>
        <v>-4.3</v>
      </c>
      <c r="E184" s="10">
        <v>-4.3</v>
      </c>
      <c r="F184" s="10">
        <v>0</v>
      </c>
    </row>
    <row r="185" spans="2:6" ht="15.75" x14ac:dyDescent="0.2">
      <c r="B185" s="313"/>
      <c r="C185" s="145" t="s">
        <v>391</v>
      </c>
      <c r="D185" s="142">
        <f t="shared" si="6"/>
        <v>-39.5</v>
      </c>
      <c r="E185" s="10">
        <v>-24.5</v>
      </c>
      <c r="F185" s="10">
        <v>-15</v>
      </c>
    </row>
    <row r="186" spans="2:6" ht="15.75" x14ac:dyDescent="0.25">
      <c r="B186" s="311" t="s">
        <v>82</v>
      </c>
      <c r="C186" s="148"/>
      <c r="D186" s="150">
        <f>SUM(D187:D204)</f>
        <v>0</v>
      </c>
      <c r="E186" s="150">
        <f>SUM(E187:E204)</f>
        <v>0</v>
      </c>
      <c r="F186" s="150">
        <f>SUM(F187:F204)</f>
        <v>0</v>
      </c>
    </row>
    <row r="187" spans="2:6" ht="15.75" x14ac:dyDescent="0.2">
      <c r="B187" s="312"/>
      <c r="C187" s="145" t="s">
        <v>379</v>
      </c>
      <c r="D187" s="142">
        <f t="shared" ref="D187:D204" si="7">SUM(E187:F187)</f>
        <v>10</v>
      </c>
      <c r="E187" s="10">
        <v>0</v>
      </c>
      <c r="F187" s="10">
        <v>10</v>
      </c>
    </row>
    <row r="188" spans="2:6" ht="15.75" x14ac:dyDescent="0.2">
      <c r="B188" s="312"/>
      <c r="C188" s="145" t="s">
        <v>380</v>
      </c>
      <c r="D188" s="142">
        <f t="shared" si="7"/>
        <v>5</v>
      </c>
      <c r="E188" s="10">
        <v>0</v>
      </c>
      <c r="F188" s="10">
        <v>5</v>
      </c>
    </row>
    <row r="189" spans="2:6" ht="15.75" x14ac:dyDescent="0.2">
      <c r="B189" s="312"/>
      <c r="C189" s="145" t="s">
        <v>381</v>
      </c>
      <c r="D189" s="142">
        <f t="shared" si="7"/>
        <v>0</v>
      </c>
      <c r="E189" s="10">
        <v>0</v>
      </c>
      <c r="F189" s="10">
        <v>0</v>
      </c>
    </row>
    <row r="190" spans="2:6" ht="15.75" x14ac:dyDescent="0.2">
      <c r="B190" s="312"/>
      <c r="C190" s="145" t="s">
        <v>405</v>
      </c>
      <c r="D190" s="142">
        <f t="shared" si="7"/>
        <v>8</v>
      </c>
      <c r="E190" s="10">
        <v>8</v>
      </c>
      <c r="F190" s="10">
        <v>0</v>
      </c>
    </row>
    <row r="191" spans="2:6" ht="17.25" customHeight="1" x14ac:dyDescent="0.2">
      <c r="B191" s="312"/>
      <c r="C191" s="145" t="s">
        <v>404</v>
      </c>
      <c r="D191" s="142">
        <f t="shared" si="7"/>
        <v>8.4</v>
      </c>
      <c r="E191" s="10">
        <v>8.4</v>
      </c>
      <c r="F191" s="10">
        <v>0</v>
      </c>
    </row>
    <row r="192" spans="2:6" ht="15.75" x14ac:dyDescent="0.2">
      <c r="B192" s="312"/>
      <c r="C192" s="145" t="s">
        <v>402</v>
      </c>
      <c r="D192" s="142">
        <f t="shared" si="7"/>
        <v>6.6</v>
      </c>
      <c r="E192" s="10">
        <v>6.6</v>
      </c>
      <c r="F192" s="10">
        <v>0</v>
      </c>
    </row>
    <row r="193" spans="2:6" ht="15.75" x14ac:dyDescent="0.2">
      <c r="B193" s="312"/>
      <c r="C193" s="145" t="s">
        <v>382</v>
      </c>
      <c r="D193" s="142">
        <f t="shared" si="7"/>
        <v>0</v>
      </c>
      <c r="E193" s="10">
        <v>0</v>
      </c>
      <c r="F193" s="10">
        <v>0</v>
      </c>
    </row>
    <row r="194" spans="2:6" ht="15.75" x14ac:dyDescent="0.2">
      <c r="B194" s="312"/>
      <c r="C194" s="145" t="s">
        <v>383</v>
      </c>
      <c r="D194" s="142">
        <f t="shared" si="7"/>
        <v>0</v>
      </c>
      <c r="E194" s="10">
        <v>0</v>
      </c>
      <c r="F194" s="10">
        <v>0</v>
      </c>
    </row>
    <row r="195" spans="2:6" ht="15.75" x14ac:dyDescent="0.2">
      <c r="B195" s="312"/>
      <c r="C195" s="145" t="s">
        <v>384</v>
      </c>
      <c r="D195" s="142">
        <f t="shared" si="7"/>
        <v>0</v>
      </c>
      <c r="E195" s="10">
        <v>0</v>
      </c>
      <c r="F195" s="10">
        <v>0</v>
      </c>
    </row>
    <row r="196" spans="2:6" ht="18" customHeight="1" x14ac:dyDescent="0.2">
      <c r="B196" s="312"/>
      <c r="C196" s="145" t="s">
        <v>411</v>
      </c>
      <c r="D196" s="142">
        <f t="shared" si="7"/>
        <v>20</v>
      </c>
      <c r="E196" s="10">
        <v>0</v>
      </c>
      <c r="F196" s="10">
        <v>20</v>
      </c>
    </row>
    <row r="197" spans="2:6" ht="15.75" customHeight="1" x14ac:dyDescent="0.2">
      <c r="B197" s="312"/>
      <c r="C197" s="145" t="s">
        <v>392</v>
      </c>
      <c r="D197" s="142">
        <f t="shared" si="7"/>
        <v>0</v>
      </c>
      <c r="E197" s="10">
        <v>0</v>
      </c>
      <c r="F197" s="10">
        <v>0</v>
      </c>
    </row>
    <row r="198" spans="2:6" ht="15.75" x14ac:dyDescent="0.2">
      <c r="B198" s="312"/>
      <c r="C198" s="145" t="s">
        <v>385</v>
      </c>
      <c r="D198" s="142">
        <f t="shared" si="7"/>
        <v>0</v>
      </c>
      <c r="E198" s="10">
        <v>0</v>
      </c>
      <c r="F198" s="10">
        <v>0</v>
      </c>
    </row>
    <row r="199" spans="2:6" ht="17.25" customHeight="1" x14ac:dyDescent="0.2">
      <c r="B199" s="312"/>
      <c r="C199" s="145" t="s">
        <v>386</v>
      </c>
      <c r="D199" s="142">
        <f t="shared" si="7"/>
        <v>0</v>
      </c>
      <c r="E199" s="10">
        <v>0</v>
      </c>
      <c r="F199" s="10">
        <v>0</v>
      </c>
    </row>
    <row r="200" spans="2:6" ht="16.5" customHeight="1" x14ac:dyDescent="0.2">
      <c r="B200" s="312"/>
      <c r="C200" s="146" t="s">
        <v>387</v>
      </c>
      <c r="D200" s="142">
        <f t="shared" si="7"/>
        <v>0</v>
      </c>
      <c r="E200" s="10">
        <v>0</v>
      </c>
      <c r="F200" s="10">
        <v>0</v>
      </c>
    </row>
    <row r="201" spans="2:6" ht="18" customHeight="1" x14ac:dyDescent="0.2">
      <c r="B201" s="312"/>
      <c r="C201" s="147" t="s">
        <v>388</v>
      </c>
      <c r="D201" s="142">
        <f t="shared" si="7"/>
        <v>5.3</v>
      </c>
      <c r="E201" s="10">
        <v>0</v>
      </c>
      <c r="F201" s="10">
        <v>5.3</v>
      </c>
    </row>
    <row r="202" spans="2:6" ht="15.75" x14ac:dyDescent="0.2">
      <c r="B202" s="312"/>
      <c r="C202" s="145" t="s">
        <v>393</v>
      </c>
      <c r="D202" s="142">
        <f t="shared" si="7"/>
        <v>-20.9</v>
      </c>
      <c r="E202" s="10">
        <v>-20.9</v>
      </c>
      <c r="F202" s="10">
        <v>0</v>
      </c>
    </row>
    <row r="203" spans="2:6" ht="15.75" x14ac:dyDescent="0.2">
      <c r="B203" s="312"/>
      <c r="C203" s="145" t="s">
        <v>390</v>
      </c>
      <c r="D203" s="142">
        <f t="shared" si="7"/>
        <v>20.9</v>
      </c>
      <c r="E203" s="10">
        <v>20.9</v>
      </c>
      <c r="F203" s="10">
        <v>0</v>
      </c>
    </row>
    <row r="204" spans="2:6" ht="15.75" x14ac:dyDescent="0.2">
      <c r="B204" s="313"/>
      <c r="C204" s="145" t="s">
        <v>391</v>
      </c>
      <c r="D204" s="142">
        <f t="shared" si="7"/>
        <v>-63.3</v>
      </c>
      <c r="E204" s="10">
        <v>-23</v>
      </c>
      <c r="F204" s="10">
        <v>-40.299999999999997</v>
      </c>
    </row>
    <row r="205" spans="2:6" ht="15.75" x14ac:dyDescent="0.25">
      <c r="B205" s="311" t="s">
        <v>27</v>
      </c>
      <c r="C205" s="148"/>
      <c r="D205" s="150">
        <f>SUM(D206:D222)</f>
        <v>286.39999999999998</v>
      </c>
      <c r="E205" s="150">
        <f>SUM(E206:E222)</f>
        <v>286.39999999999998</v>
      </c>
      <c r="F205" s="150">
        <f>SUM(F206:F222)</f>
        <v>0</v>
      </c>
    </row>
    <row r="206" spans="2:6" ht="15.75" x14ac:dyDescent="0.2">
      <c r="B206" s="312"/>
      <c r="C206" s="145" t="s">
        <v>379</v>
      </c>
      <c r="D206" s="142">
        <f t="shared" ref="D206:D222" si="8">SUM(E206:F206)</f>
        <v>46.6</v>
      </c>
      <c r="E206" s="10">
        <v>46.6</v>
      </c>
      <c r="F206" s="10">
        <v>0</v>
      </c>
    </row>
    <row r="207" spans="2:6" ht="15.75" x14ac:dyDescent="0.2">
      <c r="B207" s="312"/>
      <c r="C207" s="145" t="s">
        <v>380</v>
      </c>
      <c r="D207" s="142">
        <f t="shared" si="8"/>
        <v>-1.3</v>
      </c>
      <c r="E207" s="10">
        <v>-1.3</v>
      </c>
      <c r="F207" s="10">
        <v>0</v>
      </c>
    </row>
    <row r="208" spans="2:6" ht="15.75" x14ac:dyDescent="0.2">
      <c r="B208" s="312"/>
      <c r="C208" s="145" t="s">
        <v>381</v>
      </c>
      <c r="D208" s="142">
        <f t="shared" si="8"/>
        <v>5.5</v>
      </c>
      <c r="E208" s="10">
        <v>5.5</v>
      </c>
      <c r="F208" s="10">
        <v>0</v>
      </c>
    </row>
    <row r="209" spans="2:6" ht="15.75" x14ac:dyDescent="0.2">
      <c r="B209" s="312"/>
      <c r="C209" s="145" t="s">
        <v>405</v>
      </c>
      <c r="D209" s="142">
        <f t="shared" si="8"/>
        <v>0</v>
      </c>
      <c r="E209" s="10">
        <v>0</v>
      </c>
      <c r="F209" s="10">
        <v>0</v>
      </c>
    </row>
    <row r="210" spans="2:6" ht="15" customHeight="1" x14ac:dyDescent="0.2">
      <c r="B210" s="312"/>
      <c r="C210" s="145" t="s">
        <v>404</v>
      </c>
      <c r="D210" s="142">
        <f t="shared" si="8"/>
        <v>54.7</v>
      </c>
      <c r="E210" s="10">
        <v>54.7</v>
      </c>
      <c r="F210" s="10">
        <v>0</v>
      </c>
    </row>
    <row r="211" spans="2:6" ht="15.75" x14ac:dyDescent="0.2">
      <c r="B211" s="312"/>
      <c r="C211" s="145" t="s">
        <v>402</v>
      </c>
      <c r="D211" s="142">
        <f t="shared" si="8"/>
        <v>0</v>
      </c>
      <c r="E211" s="10">
        <v>0</v>
      </c>
      <c r="F211" s="10">
        <v>0</v>
      </c>
    </row>
    <row r="212" spans="2:6" ht="15.75" x14ac:dyDescent="0.2">
      <c r="B212" s="312"/>
      <c r="C212" s="145" t="s">
        <v>412</v>
      </c>
      <c r="D212" s="142">
        <f t="shared" si="8"/>
        <v>5</v>
      </c>
      <c r="E212" s="10">
        <v>5</v>
      </c>
      <c r="F212" s="10">
        <v>0</v>
      </c>
    </row>
    <row r="213" spans="2:6" ht="15.75" x14ac:dyDescent="0.2">
      <c r="B213" s="312"/>
      <c r="C213" s="145" t="s">
        <v>413</v>
      </c>
      <c r="D213" s="142">
        <f t="shared" si="8"/>
        <v>2.6</v>
      </c>
      <c r="E213" s="10">
        <v>2.6</v>
      </c>
      <c r="F213" s="10">
        <v>0</v>
      </c>
    </row>
    <row r="214" spans="2:6" ht="15.75" x14ac:dyDescent="0.2">
      <c r="B214" s="312"/>
      <c r="C214" s="145" t="s">
        <v>382</v>
      </c>
      <c r="D214" s="142">
        <f t="shared" si="8"/>
        <v>34.700000000000003</v>
      </c>
      <c r="E214" s="10">
        <v>34.700000000000003</v>
      </c>
      <c r="F214" s="10">
        <v>0</v>
      </c>
    </row>
    <row r="215" spans="2:6" ht="15.75" x14ac:dyDescent="0.2">
      <c r="B215" s="312"/>
      <c r="C215" s="145" t="s">
        <v>383</v>
      </c>
      <c r="D215" s="142">
        <f t="shared" si="8"/>
        <v>-10.3</v>
      </c>
      <c r="E215" s="10">
        <v>-10.3</v>
      </c>
      <c r="F215" s="10">
        <v>0</v>
      </c>
    </row>
    <row r="216" spans="2:6" ht="15.75" x14ac:dyDescent="0.2">
      <c r="B216" s="312"/>
      <c r="C216" s="145" t="s">
        <v>384</v>
      </c>
      <c r="D216" s="142">
        <f t="shared" si="8"/>
        <v>75.400000000000006</v>
      </c>
      <c r="E216" s="10">
        <v>75.400000000000006</v>
      </c>
      <c r="F216" s="10">
        <v>0</v>
      </c>
    </row>
    <row r="217" spans="2:6" ht="15.75" x14ac:dyDescent="0.2">
      <c r="B217" s="312"/>
      <c r="C217" s="145" t="s">
        <v>385</v>
      </c>
      <c r="D217" s="142">
        <f t="shared" si="8"/>
        <v>-10</v>
      </c>
      <c r="E217" s="10">
        <v>-10</v>
      </c>
      <c r="F217" s="10">
        <v>0</v>
      </c>
    </row>
    <row r="218" spans="2:6" ht="17.25" customHeight="1" x14ac:dyDescent="0.2">
      <c r="B218" s="312"/>
      <c r="C218" s="145" t="s">
        <v>386</v>
      </c>
      <c r="D218" s="142">
        <f t="shared" si="8"/>
        <v>0.8</v>
      </c>
      <c r="E218" s="10">
        <v>0.8</v>
      </c>
      <c r="F218" s="10">
        <v>0</v>
      </c>
    </row>
    <row r="219" spans="2:6" ht="18" customHeight="1" x14ac:dyDescent="0.2">
      <c r="B219" s="312"/>
      <c r="C219" s="146" t="s">
        <v>387</v>
      </c>
      <c r="D219" s="142">
        <f t="shared" si="8"/>
        <v>1.8</v>
      </c>
      <c r="E219" s="10">
        <v>1.8</v>
      </c>
      <c r="F219" s="10">
        <v>0</v>
      </c>
    </row>
    <row r="220" spans="2:6" ht="15.75" x14ac:dyDescent="0.2">
      <c r="B220" s="312"/>
      <c r="C220" s="145" t="s">
        <v>393</v>
      </c>
      <c r="D220" s="142">
        <f t="shared" si="8"/>
        <v>51.5</v>
      </c>
      <c r="E220" s="10">
        <v>51.5</v>
      </c>
      <c r="F220" s="10">
        <v>0</v>
      </c>
    </row>
    <row r="221" spans="2:6" ht="15.75" x14ac:dyDescent="0.2">
      <c r="B221" s="312"/>
      <c r="C221" s="145" t="s">
        <v>390</v>
      </c>
      <c r="D221" s="142">
        <f t="shared" si="8"/>
        <v>52</v>
      </c>
      <c r="E221" s="10">
        <v>52</v>
      </c>
      <c r="F221" s="10">
        <v>0</v>
      </c>
    </row>
    <row r="222" spans="2:6" ht="15.75" x14ac:dyDescent="0.2">
      <c r="B222" s="313"/>
      <c r="C222" s="145" t="s">
        <v>391</v>
      </c>
      <c r="D222" s="142">
        <f t="shared" si="8"/>
        <v>-22.6</v>
      </c>
      <c r="E222" s="10">
        <v>-22.6</v>
      </c>
      <c r="F222" s="10">
        <v>0</v>
      </c>
    </row>
    <row r="223" spans="2:6" ht="15.75" x14ac:dyDescent="0.25">
      <c r="B223" s="311" t="s">
        <v>84</v>
      </c>
      <c r="C223" s="148"/>
      <c r="D223" s="150">
        <f>SUM(D224:D239)</f>
        <v>0</v>
      </c>
      <c r="E223" s="150">
        <f>SUM(E224:E239)</f>
        <v>-8.8817841970012523E-16</v>
      </c>
      <c r="F223" s="150">
        <f>SUM(F224:F239)</f>
        <v>0</v>
      </c>
    </row>
    <row r="224" spans="2:6" ht="15.75" x14ac:dyDescent="0.2">
      <c r="B224" s="312"/>
      <c r="C224" s="145" t="s">
        <v>379</v>
      </c>
      <c r="D224" s="142">
        <f t="shared" ref="D224:D239" si="9">SUM(E224:F224)</f>
        <v>1.2</v>
      </c>
      <c r="E224" s="10">
        <v>1.2</v>
      </c>
      <c r="F224" s="10">
        <v>0</v>
      </c>
    </row>
    <row r="225" spans="2:6" ht="15.75" x14ac:dyDescent="0.2">
      <c r="B225" s="312"/>
      <c r="C225" s="145" t="s">
        <v>380</v>
      </c>
      <c r="D225" s="142">
        <f t="shared" si="9"/>
        <v>2.1</v>
      </c>
      <c r="E225" s="10">
        <v>2.1</v>
      </c>
      <c r="F225" s="10">
        <v>0</v>
      </c>
    </row>
    <row r="226" spans="2:6" ht="15.75" x14ac:dyDescent="0.2">
      <c r="B226" s="312"/>
      <c r="C226" s="145" t="s">
        <v>381</v>
      </c>
      <c r="D226" s="142">
        <f t="shared" si="9"/>
        <v>0</v>
      </c>
      <c r="E226" s="10">
        <v>0</v>
      </c>
      <c r="F226" s="10">
        <v>0</v>
      </c>
    </row>
    <row r="227" spans="2:6" ht="15.75" x14ac:dyDescent="0.2">
      <c r="B227" s="312"/>
      <c r="C227" s="145" t="s">
        <v>382</v>
      </c>
      <c r="D227" s="142">
        <f t="shared" si="9"/>
        <v>0</v>
      </c>
      <c r="E227" s="10">
        <v>0</v>
      </c>
      <c r="F227" s="10">
        <v>0</v>
      </c>
    </row>
    <row r="228" spans="2:6" ht="15.75" x14ac:dyDescent="0.2">
      <c r="B228" s="312"/>
      <c r="C228" s="145" t="s">
        <v>405</v>
      </c>
      <c r="D228" s="142">
        <f t="shared" si="9"/>
        <v>6</v>
      </c>
      <c r="E228" s="10">
        <v>0</v>
      </c>
      <c r="F228" s="10">
        <v>6</v>
      </c>
    </row>
    <row r="229" spans="2:6" ht="15.75" x14ac:dyDescent="0.2">
      <c r="B229" s="312"/>
      <c r="C229" s="145" t="s">
        <v>407</v>
      </c>
      <c r="D229" s="142">
        <f t="shared" si="9"/>
        <v>6</v>
      </c>
      <c r="E229" s="10">
        <v>0</v>
      </c>
      <c r="F229" s="10">
        <v>6</v>
      </c>
    </row>
    <row r="230" spans="2:6" ht="15.75" x14ac:dyDescent="0.2">
      <c r="B230" s="312"/>
      <c r="C230" s="145" t="s">
        <v>402</v>
      </c>
      <c r="D230" s="142">
        <f t="shared" si="9"/>
        <v>4.5999999999999996</v>
      </c>
      <c r="E230" s="10">
        <v>4.5999999999999996</v>
      </c>
      <c r="F230" s="10">
        <v>0</v>
      </c>
    </row>
    <row r="231" spans="2:6" ht="15.75" x14ac:dyDescent="0.2">
      <c r="B231" s="312"/>
      <c r="C231" s="145" t="s">
        <v>384</v>
      </c>
      <c r="D231" s="142">
        <f t="shared" si="9"/>
        <v>0</v>
      </c>
      <c r="E231" s="10">
        <v>0</v>
      </c>
      <c r="F231" s="10">
        <v>0</v>
      </c>
    </row>
    <row r="232" spans="2:6" ht="15.75" x14ac:dyDescent="0.2">
      <c r="B232" s="312"/>
      <c r="C232" s="145" t="s">
        <v>383</v>
      </c>
      <c r="D232" s="142">
        <f t="shared" si="9"/>
        <v>0</v>
      </c>
      <c r="E232" s="10">
        <v>0</v>
      </c>
      <c r="F232" s="10">
        <v>0</v>
      </c>
    </row>
    <row r="233" spans="2:6" ht="15.75" x14ac:dyDescent="0.2">
      <c r="B233" s="312"/>
      <c r="C233" s="145" t="s">
        <v>385</v>
      </c>
      <c r="D233" s="142">
        <f t="shared" si="9"/>
        <v>0</v>
      </c>
      <c r="E233" s="10">
        <v>0</v>
      </c>
      <c r="F233" s="10">
        <v>0</v>
      </c>
    </row>
    <row r="234" spans="2:6" ht="17.25" customHeight="1" x14ac:dyDescent="0.2">
      <c r="B234" s="312"/>
      <c r="C234" s="145" t="s">
        <v>386</v>
      </c>
      <c r="D234" s="142">
        <f t="shared" si="9"/>
        <v>0</v>
      </c>
      <c r="E234" s="10">
        <v>0</v>
      </c>
      <c r="F234" s="10">
        <v>0</v>
      </c>
    </row>
    <row r="235" spans="2:6" ht="17.25" customHeight="1" x14ac:dyDescent="0.2">
      <c r="B235" s="312"/>
      <c r="C235" s="145" t="s">
        <v>388</v>
      </c>
      <c r="D235" s="142">
        <f t="shared" si="9"/>
        <v>0</v>
      </c>
      <c r="E235" s="10">
        <v>0</v>
      </c>
      <c r="F235" s="10">
        <v>0</v>
      </c>
    </row>
    <row r="236" spans="2:6" ht="17.25" customHeight="1" x14ac:dyDescent="0.2">
      <c r="B236" s="312"/>
      <c r="C236" s="146" t="s">
        <v>387</v>
      </c>
      <c r="D236" s="142">
        <f t="shared" si="9"/>
        <v>0.5</v>
      </c>
      <c r="E236" s="10">
        <v>0</v>
      </c>
      <c r="F236" s="10">
        <v>0.5</v>
      </c>
    </row>
    <row r="237" spans="2:6" ht="15.75" x14ac:dyDescent="0.2">
      <c r="B237" s="312"/>
      <c r="C237" s="145" t="s">
        <v>393</v>
      </c>
      <c r="D237" s="142">
        <f t="shared" si="9"/>
        <v>8.7999999999999989</v>
      </c>
      <c r="E237" s="10">
        <v>-7.9</v>
      </c>
      <c r="F237" s="10">
        <v>16.7</v>
      </c>
    </row>
    <row r="238" spans="2:6" ht="15.75" x14ac:dyDescent="0.2">
      <c r="B238" s="312"/>
      <c r="C238" s="145" t="s">
        <v>390</v>
      </c>
      <c r="D238" s="142">
        <f t="shared" si="9"/>
        <v>0</v>
      </c>
      <c r="E238" s="10">
        <v>0</v>
      </c>
      <c r="F238" s="10">
        <v>0</v>
      </c>
    </row>
    <row r="239" spans="2:6" ht="15.75" x14ac:dyDescent="0.2">
      <c r="B239" s="313"/>
      <c r="C239" s="145" t="s">
        <v>391</v>
      </c>
      <c r="D239" s="142">
        <f t="shared" si="9"/>
        <v>-29.2</v>
      </c>
      <c r="E239" s="10">
        <v>0</v>
      </c>
      <c r="F239" s="10">
        <v>-29.2</v>
      </c>
    </row>
    <row r="240" spans="2:6" ht="15.75" x14ac:dyDescent="0.25">
      <c r="B240" s="311" t="s">
        <v>86</v>
      </c>
      <c r="C240" s="148"/>
      <c r="D240" s="150">
        <f>SUM(D241:D257)</f>
        <v>0</v>
      </c>
      <c r="E240" s="150">
        <f>SUM(E241:E257)</f>
        <v>-8.8817841970012523E-16</v>
      </c>
      <c r="F240" s="150">
        <f>SUM(F241:F257)</f>
        <v>0</v>
      </c>
    </row>
    <row r="241" spans="2:6" ht="15.75" x14ac:dyDescent="0.2">
      <c r="B241" s="312"/>
      <c r="C241" s="145" t="s">
        <v>379</v>
      </c>
      <c r="D241" s="142">
        <f t="shared" ref="D241:D257" si="10">SUM(E241:F241)</f>
        <v>0</v>
      </c>
      <c r="E241" s="10">
        <v>0</v>
      </c>
      <c r="F241" s="10">
        <v>0</v>
      </c>
    </row>
    <row r="242" spans="2:6" ht="15.75" x14ac:dyDescent="0.2">
      <c r="B242" s="312"/>
      <c r="C242" s="145" t="s">
        <v>380</v>
      </c>
      <c r="D242" s="142">
        <f t="shared" si="10"/>
        <v>0</v>
      </c>
      <c r="E242" s="10">
        <v>0</v>
      </c>
      <c r="F242" s="10">
        <v>0</v>
      </c>
    </row>
    <row r="243" spans="2:6" ht="15.75" x14ac:dyDescent="0.2">
      <c r="B243" s="312"/>
      <c r="C243" s="145" t="s">
        <v>381</v>
      </c>
      <c r="D243" s="142">
        <f t="shared" si="10"/>
        <v>0</v>
      </c>
      <c r="E243" s="10">
        <v>0</v>
      </c>
      <c r="F243" s="10">
        <v>0</v>
      </c>
    </row>
    <row r="244" spans="2:6" ht="15.75" x14ac:dyDescent="0.2">
      <c r="B244" s="312"/>
      <c r="C244" s="145" t="s">
        <v>406</v>
      </c>
      <c r="D244" s="142">
        <f t="shared" si="10"/>
        <v>1.3</v>
      </c>
      <c r="E244" s="10">
        <v>1.3</v>
      </c>
      <c r="F244" s="10">
        <v>0</v>
      </c>
    </row>
    <row r="245" spans="2:6" ht="15.75" x14ac:dyDescent="0.2">
      <c r="B245" s="312"/>
      <c r="C245" s="145" t="s">
        <v>405</v>
      </c>
      <c r="D245" s="142">
        <f t="shared" si="10"/>
        <v>6</v>
      </c>
      <c r="E245" s="10">
        <v>0</v>
      </c>
      <c r="F245" s="10">
        <v>6</v>
      </c>
    </row>
    <row r="246" spans="2:6" ht="15.75" x14ac:dyDescent="0.2">
      <c r="B246" s="312"/>
      <c r="C246" s="145" t="s">
        <v>407</v>
      </c>
      <c r="D246" s="142">
        <f t="shared" si="10"/>
        <v>6</v>
      </c>
      <c r="E246" s="10">
        <v>0</v>
      </c>
      <c r="F246" s="10">
        <v>6</v>
      </c>
    </row>
    <row r="247" spans="2:6" ht="15.75" x14ac:dyDescent="0.2">
      <c r="B247" s="312"/>
      <c r="C247" s="145" t="s">
        <v>402</v>
      </c>
      <c r="D247" s="142">
        <f t="shared" si="10"/>
        <v>5.0999999999999996</v>
      </c>
      <c r="E247" s="10">
        <v>5.0999999999999996</v>
      </c>
      <c r="F247" s="10">
        <v>0</v>
      </c>
    </row>
    <row r="248" spans="2:6" ht="15.75" x14ac:dyDescent="0.2">
      <c r="B248" s="312"/>
      <c r="C248" s="145" t="s">
        <v>382</v>
      </c>
      <c r="D248" s="142">
        <f t="shared" si="10"/>
        <v>0</v>
      </c>
      <c r="E248" s="10">
        <v>0</v>
      </c>
      <c r="F248" s="10">
        <v>0</v>
      </c>
    </row>
    <row r="249" spans="2:6" ht="15.75" x14ac:dyDescent="0.2">
      <c r="B249" s="312"/>
      <c r="C249" s="145" t="s">
        <v>383</v>
      </c>
      <c r="D249" s="142">
        <f t="shared" si="10"/>
        <v>0</v>
      </c>
      <c r="E249" s="10">
        <v>0</v>
      </c>
      <c r="F249" s="10">
        <v>0</v>
      </c>
    </row>
    <row r="250" spans="2:6" ht="15.75" x14ac:dyDescent="0.2">
      <c r="B250" s="312"/>
      <c r="C250" s="145" t="s">
        <v>384</v>
      </c>
      <c r="D250" s="142">
        <f t="shared" si="10"/>
        <v>0</v>
      </c>
      <c r="E250" s="10">
        <v>0</v>
      </c>
      <c r="F250" s="10">
        <v>0</v>
      </c>
    </row>
    <row r="251" spans="2:6" ht="15.75" x14ac:dyDescent="0.2">
      <c r="B251" s="312"/>
      <c r="C251" s="145" t="s">
        <v>385</v>
      </c>
      <c r="D251" s="142">
        <f t="shared" si="10"/>
        <v>0</v>
      </c>
      <c r="E251" s="10">
        <v>0</v>
      </c>
      <c r="F251" s="10">
        <v>0</v>
      </c>
    </row>
    <row r="252" spans="2:6" ht="17.25" customHeight="1" x14ac:dyDescent="0.2">
      <c r="B252" s="312"/>
      <c r="C252" s="145" t="s">
        <v>386</v>
      </c>
      <c r="D252" s="142">
        <f t="shared" si="10"/>
        <v>2</v>
      </c>
      <c r="E252" s="10">
        <v>0</v>
      </c>
      <c r="F252" s="10">
        <v>2</v>
      </c>
    </row>
    <row r="253" spans="2:6" ht="18" customHeight="1" x14ac:dyDescent="0.2">
      <c r="B253" s="312"/>
      <c r="C253" s="145" t="s">
        <v>388</v>
      </c>
      <c r="D253" s="142">
        <f t="shared" si="10"/>
        <v>0</v>
      </c>
      <c r="E253" s="10">
        <v>0</v>
      </c>
      <c r="F253" s="10">
        <v>0</v>
      </c>
    </row>
    <row r="254" spans="2:6" ht="18" customHeight="1" x14ac:dyDescent="0.2">
      <c r="B254" s="312"/>
      <c r="C254" s="146" t="s">
        <v>387</v>
      </c>
      <c r="D254" s="142">
        <f t="shared" si="10"/>
        <v>0</v>
      </c>
      <c r="E254" s="10">
        <v>0</v>
      </c>
      <c r="F254" s="10">
        <v>0</v>
      </c>
    </row>
    <row r="255" spans="2:6" ht="15.75" x14ac:dyDescent="0.2">
      <c r="B255" s="312"/>
      <c r="C255" s="145" t="s">
        <v>393</v>
      </c>
      <c r="D255" s="142">
        <f t="shared" si="10"/>
        <v>-6.4</v>
      </c>
      <c r="E255" s="10">
        <v>-6.4</v>
      </c>
      <c r="F255" s="10">
        <v>0</v>
      </c>
    </row>
    <row r="256" spans="2:6" ht="15.75" x14ac:dyDescent="0.2">
      <c r="B256" s="312"/>
      <c r="C256" s="145" t="s">
        <v>390</v>
      </c>
      <c r="D256" s="142">
        <f t="shared" si="10"/>
        <v>2</v>
      </c>
      <c r="E256" s="10">
        <v>0</v>
      </c>
      <c r="F256" s="10">
        <v>2</v>
      </c>
    </row>
    <row r="257" spans="2:6" ht="15.75" x14ac:dyDescent="0.2">
      <c r="B257" s="313"/>
      <c r="C257" s="145" t="s">
        <v>391</v>
      </c>
      <c r="D257" s="142">
        <f t="shared" si="10"/>
        <v>-16</v>
      </c>
      <c r="E257" s="10">
        <v>0</v>
      </c>
      <c r="F257" s="10">
        <v>-16</v>
      </c>
    </row>
    <row r="258" spans="2:6" ht="15.75" x14ac:dyDescent="0.25">
      <c r="B258" s="311" t="s">
        <v>88</v>
      </c>
      <c r="C258" s="148"/>
      <c r="D258" s="150">
        <f>SUM(D259:D273)</f>
        <v>0</v>
      </c>
      <c r="E258" s="150">
        <f>SUM(E259:E273)</f>
        <v>0</v>
      </c>
      <c r="F258" s="150">
        <f>SUM(F259:F273)</f>
        <v>0</v>
      </c>
    </row>
    <row r="259" spans="2:6" ht="15.75" x14ac:dyDescent="0.2">
      <c r="B259" s="312"/>
      <c r="C259" s="145" t="s">
        <v>379</v>
      </c>
      <c r="D259" s="142">
        <f t="shared" ref="D259:D273" si="11">SUM(E259:F259)</f>
        <v>0</v>
      </c>
      <c r="E259" s="10">
        <v>0</v>
      </c>
      <c r="F259" s="10">
        <v>0</v>
      </c>
    </row>
    <row r="260" spans="2:6" ht="15.75" x14ac:dyDescent="0.2">
      <c r="B260" s="312"/>
      <c r="C260" s="145" t="s">
        <v>380</v>
      </c>
      <c r="D260" s="142">
        <f t="shared" si="11"/>
        <v>0</v>
      </c>
      <c r="E260" s="10">
        <v>0</v>
      </c>
      <c r="F260" s="10">
        <v>0</v>
      </c>
    </row>
    <row r="261" spans="2:6" ht="15.75" x14ac:dyDescent="0.2">
      <c r="B261" s="312"/>
      <c r="C261" s="145" t="s">
        <v>381</v>
      </c>
      <c r="D261" s="142">
        <f t="shared" si="11"/>
        <v>0</v>
      </c>
      <c r="E261" s="10">
        <v>0</v>
      </c>
      <c r="F261" s="10">
        <v>0</v>
      </c>
    </row>
    <row r="262" spans="2:6" ht="15.75" x14ac:dyDescent="0.2">
      <c r="B262" s="312"/>
      <c r="C262" s="145" t="s">
        <v>382</v>
      </c>
      <c r="D262" s="142">
        <f t="shared" si="11"/>
        <v>0</v>
      </c>
      <c r="E262" s="10">
        <v>0</v>
      </c>
      <c r="F262" s="10">
        <v>0</v>
      </c>
    </row>
    <row r="263" spans="2:6" ht="15.75" x14ac:dyDescent="0.2">
      <c r="B263" s="312"/>
      <c r="C263" s="145" t="s">
        <v>402</v>
      </c>
      <c r="D263" s="142">
        <f t="shared" si="11"/>
        <v>5.3</v>
      </c>
      <c r="E263" s="10">
        <v>5.3</v>
      </c>
      <c r="F263" s="10">
        <v>0</v>
      </c>
    </row>
    <row r="264" spans="2:6" ht="15.75" x14ac:dyDescent="0.2">
      <c r="B264" s="312"/>
      <c r="C264" s="145" t="s">
        <v>414</v>
      </c>
      <c r="D264" s="142">
        <f t="shared" si="11"/>
        <v>3</v>
      </c>
      <c r="E264" s="10">
        <v>0</v>
      </c>
      <c r="F264" s="10">
        <v>3</v>
      </c>
    </row>
    <row r="265" spans="2:6" ht="15.75" x14ac:dyDescent="0.2">
      <c r="B265" s="312"/>
      <c r="C265" s="145" t="s">
        <v>384</v>
      </c>
      <c r="D265" s="142">
        <f t="shared" si="11"/>
        <v>0</v>
      </c>
      <c r="E265" s="10">
        <v>0</v>
      </c>
      <c r="F265" s="10">
        <v>0</v>
      </c>
    </row>
    <row r="266" spans="2:6" ht="15.75" x14ac:dyDescent="0.2">
      <c r="B266" s="312"/>
      <c r="C266" s="145" t="s">
        <v>383</v>
      </c>
      <c r="D266" s="142">
        <f t="shared" si="11"/>
        <v>0</v>
      </c>
      <c r="E266" s="10">
        <v>0</v>
      </c>
      <c r="F266" s="10">
        <v>0</v>
      </c>
    </row>
    <row r="267" spans="2:6" ht="15.75" x14ac:dyDescent="0.2">
      <c r="B267" s="312"/>
      <c r="C267" s="145" t="s">
        <v>385</v>
      </c>
      <c r="D267" s="142">
        <f t="shared" si="11"/>
        <v>4.5</v>
      </c>
      <c r="E267" s="10">
        <v>0</v>
      </c>
      <c r="F267" s="10">
        <v>4.5</v>
      </c>
    </row>
    <row r="268" spans="2:6" ht="17.25" customHeight="1" x14ac:dyDescent="0.2">
      <c r="B268" s="312"/>
      <c r="C268" s="145" t="s">
        <v>386</v>
      </c>
      <c r="D268" s="142">
        <f t="shared" si="11"/>
        <v>0</v>
      </c>
      <c r="E268" s="10">
        <v>0</v>
      </c>
      <c r="F268" s="10">
        <v>0</v>
      </c>
    </row>
    <row r="269" spans="2:6" ht="18" customHeight="1" x14ac:dyDescent="0.2">
      <c r="B269" s="312"/>
      <c r="C269" s="146" t="s">
        <v>387</v>
      </c>
      <c r="D269" s="142">
        <f t="shared" si="11"/>
        <v>0</v>
      </c>
      <c r="E269" s="10">
        <v>0</v>
      </c>
      <c r="F269" s="10">
        <v>0</v>
      </c>
    </row>
    <row r="270" spans="2:6" ht="19.5" customHeight="1" x14ac:dyDescent="0.2">
      <c r="B270" s="312"/>
      <c r="C270" s="147" t="s">
        <v>388</v>
      </c>
      <c r="D270" s="142">
        <f t="shared" si="11"/>
        <v>0</v>
      </c>
      <c r="E270" s="10">
        <v>0</v>
      </c>
      <c r="F270" s="10">
        <v>0</v>
      </c>
    </row>
    <row r="271" spans="2:6" ht="15.75" x14ac:dyDescent="0.2">
      <c r="B271" s="312"/>
      <c r="C271" s="145" t="s">
        <v>393</v>
      </c>
      <c r="D271" s="142">
        <f t="shared" si="11"/>
        <v>-5.3</v>
      </c>
      <c r="E271" s="10">
        <v>-5.3</v>
      </c>
      <c r="F271" s="10">
        <v>0</v>
      </c>
    </row>
    <row r="272" spans="2:6" ht="15.75" x14ac:dyDescent="0.2">
      <c r="B272" s="312"/>
      <c r="C272" s="145" t="s">
        <v>390</v>
      </c>
      <c r="D272" s="142">
        <f t="shared" si="11"/>
        <v>5</v>
      </c>
      <c r="E272" s="10">
        <v>0</v>
      </c>
      <c r="F272" s="10">
        <v>5</v>
      </c>
    </row>
    <row r="273" spans="2:6" ht="15.75" x14ac:dyDescent="0.2">
      <c r="B273" s="313"/>
      <c r="C273" s="145" t="s">
        <v>391</v>
      </c>
      <c r="D273" s="142">
        <f t="shared" si="11"/>
        <v>-12.5</v>
      </c>
      <c r="E273" s="10">
        <v>0</v>
      </c>
      <c r="F273" s="10">
        <v>-12.5</v>
      </c>
    </row>
    <row r="274" spans="2:6" ht="15.75" x14ac:dyDescent="0.25">
      <c r="B274" s="311" t="s">
        <v>90</v>
      </c>
      <c r="C274" s="148"/>
      <c r="D274" s="150">
        <f>SUM(D275:D288)</f>
        <v>0</v>
      </c>
      <c r="E274" s="150">
        <f>SUM(E275:E288)</f>
        <v>0</v>
      </c>
      <c r="F274" s="150">
        <f>SUM(F275:F288)</f>
        <v>0</v>
      </c>
    </row>
    <row r="275" spans="2:6" ht="15.75" x14ac:dyDescent="0.2">
      <c r="B275" s="312"/>
      <c r="C275" s="145" t="s">
        <v>379</v>
      </c>
      <c r="D275" s="142">
        <f t="shared" ref="D275:D288" si="12">SUM(E275:F275)</f>
        <v>0</v>
      </c>
      <c r="E275" s="10">
        <v>0</v>
      </c>
      <c r="F275" s="10">
        <v>0</v>
      </c>
    </row>
    <row r="276" spans="2:6" ht="15.75" x14ac:dyDescent="0.2">
      <c r="B276" s="312"/>
      <c r="C276" s="145" t="s">
        <v>380</v>
      </c>
      <c r="D276" s="142">
        <f t="shared" si="12"/>
        <v>0</v>
      </c>
      <c r="E276" s="10">
        <v>0</v>
      </c>
      <c r="F276" s="10">
        <v>0</v>
      </c>
    </row>
    <row r="277" spans="2:6" ht="15.75" x14ac:dyDescent="0.2">
      <c r="B277" s="312"/>
      <c r="C277" s="145" t="s">
        <v>381</v>
      </c>
      <c r="D277" s="142">
        <f t="shared" si="12"/>
        <v>0</v>
      </c>
      <c r="E277" s="10">
        <v>0</v>
      </c>
      <c r="F277" s="10">
        <v>0</v>
      </c>
    </row>
    <row r="278" spans="2:6" ht="15.75" x14ac:dyDescent="0.2">
      <c r="B278" s="312"/>
      <c r="C278" s="145" t="s">
        <v>382</v>
      </c>
      <c r="D278" s="142">
        <f t="shared" si="12"/>
        <v>0</v>
      </c>
      <c r="E278" s="10">
        <v>0</v>
      </c>
      <c r="F278" s="10">
        <v>0</v>
      </c>
    </row>
    <row r="279" spans="2:6" ht="15.75" x14ac:dyDescent="0.2">
      <c r="B279" s="312"/>
      <c r="C279" s="145" t="s">
        <v>402</v>
      </c>
      <c r="D279" s="142">
        <f t="shared" si="12"/>
        <v>6.8</v>
      </c>
      <c r="E279" s="10">
        <v>6.8</v>
      </c>
      <c r="F279" s="10">
        <v>0</v>
      </c>
    </row>
    <row r="280" spans="2:6" ht="15.75" x14ac:dyDescent="0.2">
      <c r="B280" s="312"/>
      <c r="C280" s="145" t="s">
        <v>384</v>
      </c>
      <c r="D280" s="142">
        <f t="shared" si="12"/>
        <v>0</v>
      </c>
      <c r="E280" s="10">
        <v>0</v>
      </c>
      <c r="F280" s="10">
        <v>0</v>
      </c>
    </row>
    <row r="281" spans="2:6" ht="15.75" x14ac:dyDescent="0.2">
      <c r="B281" s="312"/>
      <c r="C281" s="145" t="s">
        <v>383</v>
      </c>
      <c r="D281" s="142">
        <f t="shared" si="12"/>
        <v>0</v>
      </c>
      <c r="E281" s="10">
        <v>0</v>
      </c>
      <c r="F281" s="10">
        <v>0</v>
      </c>
    </row>
    <row r="282" spans="2:6" ht="15.75" x14ac:dyDescent="0.2">
      <c r="B282" s="312"/>
      <c r="C282" s="145" t="s">
        <v>385</v>
      </c>
      <c r="D282" s="142">
        <f t="shared" si="12"/>
        <v>2.1</v>
      </c>
      <c r="E282" s="10">
        <v>0</v>
      </c>
      <c r="F282" s="10">
        <v>2.1</v>
      </c>
    </row>
    <row r="283" spans="2:6" ht="15.75" customHeight="1" x14ac:dyDescent="0.2">
      <c r="B283" s="312"/>
      <c r="C283" s="145" t="s">
        <v>386</v>
      </c>
      <c r="D283" s="142">
        <f t="shared" si="12"/>
        <v>0</v>
      </c>
      <c r="E283" s="10">
        <v>0</v>
      </c>
      <c r="F283" s="10">
        <v>0</v>
      </c>
    </row>
    <row r="284" spans="2:6" ht="16.5" customHeight="1" x14ac:dyDescent="0.2">
      <c r="B284" s="312"/>
      <c r="C284" s="146" t="s">
        <v>387</v>
      </c>
      <c r="D284" s="142">
        <f t="shared" si="12"/>
        <v>0</v>
      </c>
      <c r="E284" s="10">
        <v>0</v>
      </c>
      <c r="F284" s="10">
        <v>0</v>
      </c>
    </row>
    <row r="285" spans="2:6" ht="16.5" customHeight="1" x14ac:dyDescent="0.2">
      <c r="B285" s="312"/>
      <c r="C285" s="147" t="s">
        <v>388</v>
      </c>
      <c r="D285" s="142">
        <f t="shared" si="12"/>
        <v>0</v>
      </c>
      <c r="E285" s="10">
        <v>0</v>
      </c>
      <c r="F285" s="10">
        <v>0</v>
      </c>
    </row>
    <row r="286" spans="2:6" ht="15.75" x14ac:dyDescent="0.2">
      <c r="B286" s="312"/>
      <c r="C286" s="145" t="s">
        <v>393</v>
      </c>
      <c r="D286" s="142">
        <f t="shared" si="12"/>
        <v>-6.8</v>
      </c>
      <c r="E286" s="10">
        <v>-6.8</v>
      </c>
      <c r="F286" s="10">
        <v>0</v>
      </c>
    </row>
    <row r="287" spans="2:6" ht="15.75" x14ac:dyDescent="0.2">
      <c r="B287" s="312"/>
      <c r="C287" s="145" t="s">
        <v>390</v>
      </c>
      <c r="D287" s="142">
        <f t="shared" si="12"/>
        <v>0</v>
      </c>
      <c r="E287" s="10">
        <v>0</v>
      </c>
      <c r="F287" s="10">
        <v>0</v>
      </c>
    </row>
    <row r="288" spans="2:6" ht="15.75" x14ac:dyDescent="0.2">
      <c r="B288" s="313"/>
      <c r="C288" s="145" t="s">
        <v>391</v>
      </c>
      <c r="D288" s="142">
        <f t="shared" si="12"/>
        <v>-2.1</v>
      </c>
      <c r="E288" s="10">
        <v>0</v>
      </c>
      <c r="F288" s="10">
        <v>-2.1</v>
      </c>
    </row>
    <row r="289" spans="2:6" ht="15.75" x14ac:dyDescent="0.25">
      <c r="B289" s="311" t="s">
        <v>92</v>
      </c>
      <c r="C289" s="148"/>
      <c r="D289" s="150">
        <f>SUM(D290:D303)</f>
        <v>0</v>
      </c>
      <c r="E289" s="150">
        <f>SUM(E290:E303)</f>
        <v>0</v>
      </c>
      <c r="F289" s="150">
        <f>SUM(F290:F303)</f>
        <v>0</v>
      </c>
    </row>
    <row r="290" spans="2:6" ht="15.75" x14ac:dyDescent="0.2">
      <c r="B290" s="312"/>
      <c r="C290" s="145" t="s">
        <v>379</v>
      </c>
      <c r="D290" s="142">
        <f t="shared" ref="D290:D303" si="13">SUM(E290:F290)</f>
        <v>0</v>
      </c>
      <c r="E290" s="10">
        <v>0</v>
      </c>
      <c r="F290" s="10">
        <v>0</v>
      </c>
    </row>
    <row r="291" spans="2:6" ht="15.75" x14ac:dyDescent="0.2">
      <c r="B291" s="312"/>
      <c r="C291" s="145" t="s">
        <v>380</v>
      </c>
      <c r="D291" s="142">
        <f t="shared" si="13"/>
        <v>0</v>
      </c>
      <c r="E291" s="10">
        <v>0</v>
      </c>
      <c r="F291" s="10">
        <v>0</v>
      </c>
    </row>
    <row r="292" spans="2:6" ht="15.75" x14ac:dyDescent="0.2">
      <c r="B292" s="312"/>
      <c r="C292" s="145" t="s">
        <v>381</v>
      </c>
      <c r="D292" s="142">
        <f t="shared" si="13"/>
        <v>0</v>
      </c>
      <c r="E292" s="10">
        <v>0</v>
      </c>
      <c r="F292" s="10">
        <v>0</v>
      </c>
    </row>
    <row r="293" spans="2:6" ht="15.75" x14ac:dyDescent="0.2">
      <c r="B293" s="312"/>
      <c r="C293" s="145" t="s">
        <v>382</v>
      </c>
      <c r="D293" s="142">
        <f t="shared" si="13"/>
        <v>0</v>
      </c>
      <c r="E293" s="10">
        <v>0</v>
      </c>
      <c r="F293" s="10">
        <v>0</v>
      </c>
    </row>
    <row r="294" spans="2:6" ht="15.75" x14ac:dyDescent="0.2">
      <c r="B294" s="312"/>
      <c r="C294" s="145" t="s">
        <v>383</v>
      </c>
      <c r="D294" s="142">
        <f t="shared" si="13"/>
        <v>0</v>
      </c>
      <c r="E294" s="10">
        <v>0</v>
      </c>
      <c r="F294" s="10">
        <v>0</v>
      </c>
    </row>
    <row r="295" spans="2:6" ht="15.75" x14ac:dyDescent="0.2">
      <c r="B295" s="312"/>
      <c r="C295" s="145" t="s">
        <v>402</v>
      </c>
      <c r="D295" s="142">
        <f t="shared" si="13"/>
        <v>6.3</v>
      </c>
      <c r="E295" s="10">
        <v>6.3</v>
      </c>
      <c r="F295" s="10">
        <v>0</v>
      </c>
    </row>
    <row r="296" spans="2:6" ht="15.75" x14ac:dyDescent="0.2">
      <c r="B296" s="312"/>
      <c r="C296" s="145" t="s">
        <v>384</v>
      </c>
      <c r="D296" s="142">
        <f t="shared" si="13"/>
        <v>0</v>
      </c>
      <c r="E296" s="10">
        <v>0</v>
      </c>
      <c r="F296" s="10">
        <v>0</v>
      </c>
    </row>
    <row r="297" spans="2:6" ht="15.75" x14ac:dyDescent="0.2">
      <c r="B297" s="312"/>
      <c r="C297" s="145" t="s">
        <v>385</v>
      </c>
      <c r="D297" s="142">
        <f t="shared" si="13"/>
        <v>0</v>
      </c>
      <c r="E297" s="10">
        <v>0</v>
      </c>
      <c r="F297" s="10">
        <v>0</v>
      </c>
    </row>
    <row r="298" spans="2:6" ht="18" customHeight="1" x14ac:dyDescent="0.2">
      <c r="B298" s="312"/>
      <c r="C298" s="145" t="s">
        <v>386</v>
      </c>
      <c r="D298" s="142">
        <f t="shared" si="13"/>
        <v>0</v>
      </c>
      <c r="E298" s="10">
        <v>0</v>
      </c>
      <c r="F298" s="10">
        <v>0</v>
      </c>
    </row>
    <row r="299" spans="2:6" ht="18.75" customHeight="1" x14ac:dyDescent="0.2">
      <c r="B299" s="312"/>
      <c r="C299" s="146" t="s">
        <v>387</v>
      </c>
      <c r="D299" s="142">
        <f t="shared" si="13"/>
        <v>0</v>
      </c>
      <c r="E299" s="10">
        <v>0</v>
      </c>
      <c r="F299" s="10">
        <v>0</v>
      </c>
    </row>
    <row r="300" spans="2:6" ht="17.25" customHeight="1" x14ac:dyDescent="0.2">
      <c r="B300" s="312"/>
      <c r="C300" s="147" t="s">
        <v>388</v>
      </c>
      <c r="D300" s="142">
        <f t="shared" si="13"/>
        <v>0</v>
      </c>
      <c r="E300" s="10">
        <v>0</v>
      </c>
      <c r="F300" s="10">
        <v>0</v>
      </c>
    </row>
    <row r="301" spans="2:6" ht="15.75" x14ac:dyDescent="0.2">
      <c r="B301" s="312"/>
      <c r="C301" s="145" t="s">
        <v>393</v>
      </c>
      <c r="D301" s="142">
        <f t="shared" si="13"/>
        <v>-6.3</v>
      </c>
      <c r="E301" s="10">
        <v>-6.3</v>
      </c>
      <c r="F301" s="10">
        <v>0</v>
      </c>
    </row>
    <row r="302" spans="2:6" ht="15.75" x14ac:dyDescent="0.2">
      <c r="B302" s="312"/>
      <c r="C302" s="145" t="s">
        <v>390</v>
      </c>
      <c r="D302" s="142">
        <f t="shared" si="13"/>
        <v>0</v>
      </c>
      <c r="E302" s="10">
        <v>0</v>
      </c>
      <c r="F302" s="10">
        <v>0</v>
      </c>
    </row>
    <row r="303" spans="2:6" ht="15.75" x14ac:dyDescent="0.2">
      <c r="B303" s="313"/>
      <c r="C303" s="145" t="s">
        <v>391</v>
      </c>
      <c r="D303" s="142">
        <f t="shared" si="13"/>
        <v>0</v>
      </c>
      <c r="E303" s="10">
        <v>0</v>
      </c>
      <c r="F303" s="10">
        <v>0</v>
      </c>
    </row>
    <row r="304" spans="2:6" ht="15.75" x14ac:dyDescent="0.25">
      <c r="B304" s="311" t="s">
        <v>94</v>
      </c>
      <c r="C304" s="148"/>
      <c r="D304" s="150">
        <f>SUM(D305:D321)</f>
        <v>0</v>
      </c>
      <c r="E304" s="150">
        <f>SUM(E305:E321)</f>
        <v>0</v>
      </c>
      <c r="F304" s="150">
        <f>SUM(F305:F321)</f>
        <v>0</v>
      </c>
    </row>
    <row r="305" spans="2:6" ht="15.75" x14ac:dyDescent="0.2">
      <c r="B305" s="312"/>
      <c r="C305" s="145" t="s">
        <v>379</v>
      </c>
      <c r="D305" s="142">
        <f t="shared" ref="D305:D321" si="14">SUM(E305:F305)</f>
        <v>0</v>
      </c>
      <c r="E305" s="10">
        <v>0</v>
      </c>
      <c r="F305" s="10">
        <v>0</v>
      </c>
    </row>
    <row r="306" spans="2:6" ht="15.75" x14ac:dyDescent="0.2">
      <c r="B306" s="312"/>
      <c r="C306" s="145" t="s">
        <v>380</v>
      </c>
      <c r="D306" s="142">
        <f t="shared" si="14"/>
        <v>0</v>
      </c>
      <c r="E306" s="10">
        <v>0</v>
      </c>
      <c r="F306" s="10">
        <v>0</v>
      </c>
    </row>
    <row r="307" spans="2:6" ht="15.75" x14ac:dyDescent="0.2">
      <c r="B307" s="312"/>
      <c r="C307" s="145" t="s">
        <v>381</v>
      </c>
      <c r="D307" s="142">
        <f t="shared" si="14"/>
        <v>0</v>
      </c>
      <c r="E307" s="10">
        <v>0</v>
      </c>
      <c r="F307" s="10">
        <v>0</v>
      </c>
    </row>
    <row r="308" spans="2:6" ht="15.75" x14ac:dyDescent="0.2">
      <c r="B308" s="312"/>
      <c r="C308" s="145" t="s">
        <v>382</v>
      </c>
      <c r="D308" s="142">
        <f t="shared" si="14"/>
        <v>0</v>
      </c>
      <c r="E308" s="10">
        <v>0</v>
      </c>
      <c r="F308" s="10">
        <v>0</v>
      </c>
    </row>
    <row r="309" spans="2:6" ht="15.75" x14ac:dyDescent="0.2">
      <c r="B309" s="312"/>
      <c r="C309" s="145" t="s">
        <v>405</v>
      </c>
      <c r="D309" s="142">
        <f t="shared" si="14"/>
        <v>12.7</v>
      </c>
      <c r="E309" s="10">
        <v>2.7</v>
      </c>
      <c r="F309" s="10">
        <v>10</v>
      </c>
    </row>
    <row r="310" spans="2:6" ht="15.75" x14ac:dyDescent="0.2">
      <c r="B310" s="312"/>
      <c r="C310" s="145" t="s">
        <v>402</v>
      </c>
      <c r="D310" s="142">
        <f t="shared" si="14"/>
        <v>5.7</v>
      </c>
      <c r="E310" s="10">
        <v>5.7</v>
      </c>
      <c r="F310" s="10">
        <v>0</v>
      </c>
    </row>
    <row r="311" spans="2:6" ht="15.75" x14ac:dyDescent="0.2">
      <c r="B311" s="312"/>
      <c r="C311" s="145" t="s">
        <v>403</v>
      </c>
      <c r="D311" s="142">
        <f t="shared" si="14"/>
        <v>4</v>
      </c>
      <c r="E311" s="10">
        <v>0</v>
      </c>
      <c r="F311" s="10">
        <v>4</v>
      </c>
    </row>
    <row r="312" spans="2:6" ht="22.5" customHeight="1" x14ac:dyDescent="0.2">
      <c r="B312" s="312"/>
      <c r="C312" s="145" t="s">
        <v>392</v>
      </c>
      <c r="D312" s="142">
        <f t="shared" si="14"/>
        <v>0</v>
      </c>
      <c r="E312" s="10">
        <v>0</v>
      </c>
      <c r="F312" s="10">
        <v>0</v>
      </c>
    </row>
    <row r="313" spans="2:6" ht="15.75" x14ac:dyDescent="0.2">
      <c r="B313" s="312"/>
      <c r="C313" s="145" t="s">
        <v>384</v>
      </c>
      <c r="D313" s="142">
        <f t="shared" si="14"/>
        <v>0</v>
      </c>
      <c r="E313" s="10">
        <v>0</v>
      </c>
      <c r="F313" s="10">
        <v>0</v>
      </c>
    </row>
    <row r="314" spans="2:6" ht="15.75" x14ac:dyDescent="0.2">
      <c r="B314" s="312"/>
      <c r="C314" s="145" t="s">
        <v>383</v>
      </c>
      <c r="D314" s="142">
        <f t="shared" si="14"/>
        <v>0</v>
      </c>
      <c r="E314" s="10">
        <v>0</v>
      </c>
      <c r="F314" s="10">
        <v>0</v>
      </c>
    </row>
    <row r="315" spans="2:6" ht="15.75" x14ac:dyDescent="0.2">
      <c r="B315" s="312"/>
      <c r="C315" s="145" t="s">
        <v>385</v>
      </c>
      <c r="D315" s="142">
        <f t="shared" si="14"/>
        <v>0</v>
      </c>
      <c r="E315" s="10">
        <v>0</v>
      </c>
      <c r="F315" s="10">
        <v>0</v>
      </c>
    </row>
    <row r="316" spans="2:6" ht="15.75" customHeight="1" x14ac:dyDescent="0.2">
      <c r="B316" s="312"/>
      <c r="C316" s="145" t="s">
        <v>386</v>
      </c>
      <c r="D316" s="142">
        <f t="shared" si="14"/>
        <v>1</v>
      </c>
      <c r="E316" s="10">
        <v>0</v>
      </c>
      <c r="F316" s="10">
        <v>1</v>
      </c>
    </row>
    <row r="317" spans="2:6" ht="16.5" customHeight="1" x14ac:dyDescent="0.2">
      <c r="B317" s="312"/>
      <c r="C317" s="145" t="s">
        <v>388</v>
      </c>
      <c r="D317" s="142">
        <f t="shared" si="14"/>
        <v>0</v>
      </c>
      <c r="E317" s="10">
        <v>0</v>
      </c>
      <c r="F317" s="10">
        <v>0</v>
      </c>
    </row>
    <row r="318" spans="2:6" ht="17.25" customHeight="1" x14ac:dyDescent="0.2">
      <c r="B318" s="312"/>
      <c r="C318" s="146" t="s">
        <v>387</v>
      </c>
      <c r="D318" s="142">
        <f t="shared" si="14"/>
        <v>0</v>
      </c>
      <c r="E318" s="10">
        <v>0</v>
      </c>
      <c r="F318" s="10">
        <v>0</v>
      </c>
    </row>
    <row r="319" spans="2:6" ht="15.75" x14ac:dyDescent="0.2">
      <c r="B319" s="312"/>
      <c r="C319" s="145" t="s">
        <v>393</v>
      </c>
      <c r="D319" s="142">
        <f t="shared" si="14"/>
        <v>0</v>
      </c>
      <c r="E319" s="10">
        <v>0</v>
      </c>
      <c r="F319" s="10">
        <v>0</v>
      </c>
    </row>
    <row r="320" spans="2:6" ht="15.75" x14ac:dyDescent="0.2">
      <c r="B320" s="312"/>
      <c r="C320" s="145" t="s">
        <v>390</v>
      </c>
      <c r="D320" s="142">
        <f t="shared" si="14"/>
        <v>-23.4</v>
      </c>
      <c r="E320" s="10">
        <v>-8.4</v>
      </c>
      <c r="F320" s="10">
        <v>-15</v>
      </c>
    </row>
    <row r="321" spans="2:6" ht="15.75" x14ac:dyDescent="0.2">
      <c r="B321" s="313"/>
      <c r="C321" s="145" t="s">
        <v>391</v>
      </c>
      <c r="D321" s="142">
        <f t="shared" si="14"/>
        <v>0</v>
      </c>
      <c r="E321" s="10">
        <v>0</v>
      </c>
      <c r="F321" s="10">
        <v>0</v>
      </c>
    </row>
    <row r="322" spans="2:6" ht="15.75" x14ac:dyDescent="0.25">
      <c r="B322" s="311" t="s">
        <v>96</v>
      </c>
      <c r="C322" s="148"/>
      <c r="D322" s="150">
        <f>SUM(D323:D337)</f>
        <v>0</v>
      </c>
      <c r="E322" s="150">
        <f>SUM(E323:E337)</f>
        <v>0</v>
      </c>
      <c r="F322" s="150">
        <f>SUM(F323:F337)</f>
        <v>0</v>
      </c>
    </row>
    <row r="323" spans="2:6" ht="15.75" x14ac:dyDescent="0.2">
      <c r="B323" s="312"/>
      <c r="C323" s="145" t="s">
        <v>379</v>
      </c>
      <c r="D323" s="142">
        <f t="shared" ref="D323:D337" si="15">SUM(E323:F323)</f>
        <v>0</v>
      </c>
      <c r="E323" s="10">
        <v>0</v>
      </c>
      <c r="F323" s="10">
        <v>0</v>
      </c>
    </row>
    <row r="324" spans="2:6" ht="15.75" x14ac:dyDescent="0.2">
      <c r="B324" s="312"/>
      <c r="C324" s="145" t="s">
        <v>380</v>
      </c>
      <c r="D324" s="142">
        <f t="shared" si="15"/>
        <v>0</v>
      </c>
      <c r="E324" s="10">
        <v>0</v>
      </c>
      <c r="F324" s="10">
        <v>0</v>
      </c>
    </row>
    <row r="325" spans="2:6" ht="15.75" x14ac:dyDescent="0.2">
      <c r="B325" s="312"/>
      <c r="C325" s="145" t="s">
        <v>381</v>
      </c>
      <c r="D325" s="142">
        <f t="shared" si="15"/>
        <v>0</v>
      </c>
      <c r="E325" s="10">
        <v>0</v>
      </c>
      <c r="F325" s="10">
        <v>0</v>
      </c>
    </row>
    <row r="326" spans="2:6" ht="15.75" x14ac:dyDescent="0.2">
      <c r="B326" s="312"/>
      <c r="C326" s="145" t="s">
        <v>402</v>
      </c>
      <c r="D326" s="142">
        <f t="shared" si="15"/>
        <v>5.9</v>
      </c>
      <c r="E326" s="10">
        <v>5.9</v>
      </c>
      <c r="F326" s="10">
        <v>0</v>
      </c>
    </row>
    <row r="327" spans="2:6" ht="15.75" x14ac:dyDescent="0.2">
      <c r="B327" s="312"/>
      <c r="C327" s="145" t="s">
        <v>405</v>
      </c>
      <c r="D327" s="142">
        <f t="shared" si="15"/>
        <v>0.9</v>
      </c>
      <c r="E327" s="10">
        <v>0.9</v>
      </c>
      <c r="F327" s="10">
        <v>0</v>
      </c>
    </row>
    <row r="328" spans="2:6" ht="15.75" x14ac:dyDescent="0.2">
      <c r="B328" s="312"/>
      <c r="C328" s="145" t="s">
        <v>382</v>
      </c>
      <c r="D328" s="142">
        <f t="shared" si="15"/>
        <v>0</v>
      </c>
      <c r="E328" s="10">
        <v>0</v>
      </c>
      <c r="F328" s="10">
        <v>0</v>
      </c>
    </row>
    <row r="329" spans="2:6" ht="15.75" x14ac:dyDescent="0.2">
      <c r="B329" s="312"/>
      <c r="C329" s="145" t="s">
        <v>384</v>
      </c>
      <c r="D329" s="142">
        <f t="shared" si="15"/>
        <v>0</v>
      </c>
      <c r="E329" s="10">
        <v>0</v>
      </c>
      <c r="F329" s="10">
        <v>0</v>
      </c>
    </row>
    <row r="330" spans="2:6" ht="15.75" x14ac:dyDescent="0.2">
      <c r="B330" s="312"/>
      <c r="C330" s="145" t="s">
        <v>383</v>
      </c>
      <c r="D330" s="142">
        <f t="shared" si="15"/>
        <v>0</v>
      </c>
      <c r="E330" s="10">
        <v>0</v>
      </c>
      <c r="F330" s="10">
        <v>0</v>
      </c>
    </row>
    <row r="331" spans="2:6" ht="15.75" x14ac:dyDescent="0.2">
      <c r="B331" s="312"/>
      <c r="C331" s="145" t="s">
        <v>385</v>
      </c>
      <c r="D331" s="142">
        <f t="shared" si="15"/>
        <v>0</v>
      </c>
      <c r="E331" s="10">
        <v>0</v>
      </c>
      <c r="F331" s="10">
        <v>0</v>
      </c>
    </row>
    <row r="332" spans="2:6" ht="15.75" x14ac:dyDescent="0.2">
      <c r="B332" s="312"/>
      <c r="C332" s="145" t="s">
        <v>386</v>
      </c>
      <c r="D332" s="142">
        <f t="shared" si="15"/>
        <v>0</v>
      </c>
      <c r="E332" s="10">
        <v>0</v>
      </c>
      <c r="F332" s="10">
        <v>0</v>
      </c>
    </row>
    <row r="333" spans="2:6" ht="16.5" customHeight="1" x14ac:dyDescent="0.2">
      <c r="B333" s="312"/>
      <c r="C333" s="146" t="s">
        <v>387</v>
      </c>
      <c r="D333" s="142">
        <f t="shared" si="15"/>
        <v>0.6</v>
      </c>
      <c r="E333" s="10">
        <v>0</v>
      </c>
      <c r="F333" s="10">
        <v>0.6</v>
      </c>
    </row>
    <row r="334" spans="2:6" ht="15.75" x14ac:dyDescent="0.2">
      <c r="B334" s="312"/>
      <c r="C334" s="147" t="s">
        <v>388</v>
      </c>
      <c r="D334" s="142">
        <f t="shared" si="15"/>
        <v>0</v>
      </c>
      <c r="E334" s="10">
        <v>0</v>
      </c>
      <c r="F334" s="10">
        <v>0</v>
      </c>
    </row>
    <row r="335" spans="2:6" ht="15.75" x14ac:dyDescent="0.2">
      <c r="B335" s="312"/>
      <c r="C335" s="145" t="s">
        <v>393</v>
      </c>
      <c r="D335" s="142">
        <f t="shared" si="15"/>
        <v>11.8</v>
      </c>
      <c r="E335" s="10">
        <v>0</v>
      </c>
      <c r="F335" s="10">
        <v>11.8</v>
      </c>
    </row>
    <row r="336" spans="2:6" ht="15.75" x14ac:dyDescent="0.2">
      <c r="B336" s="312"/>
      <c r="C336" s="145" t="s">
        <v>390</v>
      </c>
      <c r="D336" s="142">
        <f t="shared" si="15"/>
        <v>0</v>
      </c>
      <c r="E336" s="10">
        <v>0</v>
      </c>
      <c r="F336" s="10">
        <v>0</v>
      </c>
    </row>
    <row r="337" spans="2:6" ht="15.75" x14ac:dyDescent="0.2">
      <c r="B337" s="313"/>
      <c r="C337" s="145" t="s">
        <v>391</v>
      </c>
      <c r="D337" s="142">
        <f t="shared" si="15"/>
        <v>-19.2</v>
      </c>
      <c r="E337" s="10">
        <v>-6.8</v>
      </c>
      <c r="F337" s="10">
        <v>-12.4</v>
      </c>
    </row>
    <row r="338" spans="2:6" ht="15.75" x14ac:dyDescent="0.25">
      <c r="B338" s="311" t="s">
        <v>29</v>
      </c>
      <c r="C338" s="148"/>
      <c r="D338" s="150">
        <f>SUM(D339:D355)</f>
        <v>0</v>
      </c>
      <c r="E338" s="150">
        <f>SUM(E339:E355)</f>
        <v>0</v>
      </c>
      <c r="F338" s="150">
        <f>SUM(F339:F355)</f>
        <v>0</v>
      </c>
    </row>
    <row r="339" spans="2:6" ht="15.75" x14ac:dyDescent="0.2">
      <c r="B339" s="312"/>
      <c r="C339" s="145" t="s">
        <v>379</v>
      </c>
      <c r="D339" s="142">
        <f t="shared" ref="D339:D355" si="16">SUM(E339:F339)</f>
        <v>21.400000000000002</v>
      </c>
      <c r="E339" s="10">
        <v>1.8</v>
      </c>
      <c r="F339" s="10">
        <v>19.600000000000001</v>
      </c>
    </row>
    <row r="340" spans="2:6" ht="15.75" x14ac:dyDescent="0.2">
      <c r="B340" s="312"/>
      <c r="C340" s="145" t="s">
        <v>380</v>
      </c>
      <c r="D340" s="142">
        <f t="shared" si="16"/>
        <v>10.5</v>
      </c>
      <c r="E340" s="10">
        <v>5.5</v>
      </c>
      <c r="F340" s="10">
        <v>5</v>
      </c>
    </row>
    <row r="341" spans="2:6" ht="15.75" x14ac:dyDescent="0.2">
      <c r="B341" s="312"/>
      <c r="C341" s="145" t="s">
        <v>381</v>
      </c>
      <c r="D341" s="142">
        <f t="shared" si="16"/>
        <v>4</v>
      </c>
      <c r="E341" s="10">
        <v>0</v>
      </c>
      <c r="F341" s="10">
        <v>4</v>
      </c>
    </row>
    <row r="342" spans="2:6" ht="15.75" x14ac:dyDescent="0.2">
      <c r="B342" s="312"/>
      <c r="C342" s="145" t="s">
        <v>407</v>
      </c>
      <c r="D342" s="142">
        <f t="shared" si="16"/>
        <v>6</v>
      </c>
      <c r="E342" s="10">
        <v>0</v>
      </c>
      <c r="F342" s="10">
        <v>6</v>
      </c>
    </row>
    <row r="343" spans="2:6" ht="15.75" x14ac:dyDescent="0.2">
      <c r="B343" s="312"/>
      <c r="C343" s="145" t="s">
        <v>405</v>
      </c>
      <c r="D343" s="142">
        <f t="shared" si="16"/>
        <v>6</v>
      </c>
      <c r="E343" s="10">
        <v>0</v>
      </c>
      <c r="F343" s="10">
        <v>6</v>
      </c>
    </row>
    <row r="344" spans="2:6" ht="15.75" x14ac:dyDescent="0.2">
      <c r="B344" s="312"/>
      <c r="C344" s="145" t="s">
        <v>392</v>
      </c>
      <c r="D344" s="142">
        <f t="shared" si="16"/>
        <v>0</v>
      </c>
      <c r="E344" s="10">
        <v>0</v>
      </c>
      <c r="F344" s="10">
        <v>0</v>
      </c>
    </row>
    <row r="345" spans="2:6" ht="15.75" x14ac:dyDescent="0.2">
      <c r="B345" s="312"/>
      <c r="C345" s="145" t="s">
        <v>384</v>
      </c>
      <c r="D345" s="142">
        <f t="shared" si="16"/>
        <v>-0.9</v>
      </c>
      <c r="E345" s="10">
        <v>-0.9</v>
      </c>
      <c r="F345" s="10">
        <v>0</v>
      </c>
    </row>
    <row r="346" spans="2:6" ht="15.75" x14ac:dyDescent="0.2">
      <c r="B346" s="312"/>
      <c r="C346" s="145" t="s">
        <v>382</v>
      </c>
      <c r="D346" s="142">
        <f t="shared" si="16"/>
        <v>34.6</v>
      </c>
      <c r="E346" s="10">
        <v>18.600000000000001</v>
      </c>
      <c r="F346" s="10">
        <v>16</v>
      </c>
    </row>
    <row r="347" spans="2:6" ht="15.75" x14ac:dyDescent="0.2">
      <c r="B347" s="312"/>
      <c r="C347" s="145" t="s">
        <v>383</v>
      </c>
      <c r="D347" s="142">
        <f t="shared" si="16"/>
        <v>2.4</v>
      </c>
      <c r="E347" s="10">
        <v>-2.6</v>
      </c>
      <c r="F347" s="10">
        <v>5</v>
      </c>
    </row>
    <row r="348" spans="2:6" ht="15.75" x14ac:dyDescent="0.2">
      <c r="B348" s="312"/>
      <c r="C348" s="145" t="s">
        <v>405</v>
      </c>
      <c r="D348" s="142">
        <f t="shared" si="16"/>
        <v>2.6</v>
      </c>
      <c r="E348" s="10">
        <v>2.6</v>
      </c>
      <c r="F348" s="10">
        <v>0</v>
      </c>
    </row>
    <row r="349" spans="2:6" ht="15.75" x14ac:dyDescent="0.2">
      <c r="B349" s="312"/>
      <c r="C349" s="145" t="s">
        <v>385</v>
      </c>
      <c r="D349" s="142">
        <f t="shared" si="16"/>
        <v>2</v>
      </c>
      <c r="E349" s="10">
        <v>0</v>
      </c>
      <c r="F349" s="10">
        <v>2</v>
      </c>
    </row>
    <row r="350" spans="2:6" ht="15.75" x14ac:dyDescent="0.2">
      <c r="B350" s="312"/>
      <c r="C350" s="145" t="s">
        <v>388</v>
      </c>
      <c r="D350" s="142">
        <f t="shared" si="16"/>
        <v>15.4</v>
      </c>
      <c r="E350" s="10">
        <v>0.9</v>
      </c>
      <c r="F350" s="10">
        <v>14.5</v>
      </c>
    </row>
    <row r="351" spans="2:6" ht="15.75" x14ac:dyDescent="0.2">
      <c r="B351" s="312"/>
      <c r="C351" s="145" t="s">
        <v>386</v>
      </c>
      <c r="D351" s="142">
        <f t="shared" si="16"/>
        <v>0</v>
      </c>
      <c r="E351" s="10">
        <v>0</v>
      </c>
      <c r="F351" s="10">
        <v>0</v>
      </c>
    </row>
    <row r="352" spans="2:6" ht="16.5" customHeight="1" x14ac:dyDescent="0.2">
      <c r="B352" s="312"/>
      <c r="C352" s="146" t="s">
        <v>387</v>
      </c>
      <c r="D352" s="142">
        <f t="shared" si="16"/>
        <v>0</v>
      </c>
      <c r="E352" s="10">
        <v>0</v>
      </c>
      <c r="F352" s="10">
        <v>0</v>
      </c>
    </row>
    <row r="353" spans="2:6" ht="15.75" x14ac:dyDescent="0.2">
      <c r="B353" s="312"/>
      <c r="C353" s="145" t="s">
        <v>393</v>
      </c>
      <c r="D353" s="142">
        <f t="shared" si="16"/>
        <v>0</v>
      </c>
      <c r="E353" s="10">
        <v>0</v>
      </c>
      <c r="F353" s="10">
        <v>0</v>
      </c>
    </row>
    <row r="354" spans="2:6" ht="15.75" x14ac:dyDescent="0.2">
      <c r="B354" s="312"/>
      <c r="C354" s="145" t="s">
        <v>390</v>
      </c>
      <c r="D354" s="142">
        <f t="shared" si="16"/>
        <v>0</v>
      </c>
      <c r="E354" s="10">
        <v>0</v>
      </c>
      <c r="F354" s="10">
        <v>0</v>
      </c>
    </row>
    <row r="355" spans="2:6" ht="15.75" x14ac:dyDescent="0.2">
      <c r="B355" s="313"/>
      <c r="C355" s="145" t="s">
        <v>391</v>
      </c>
      <c r="D355" s="142">
        <f t="shared" si="16"/>
        <v>-104</v>
      </c>
      <c r="E355" s="10">
        <v>-25.9</v>
      </c>
      <c r="F355" s="10">
        <v>-78.099999999999994</v>
      </c>
    </row>
    <row r="356" spans="2:6" ht="15.75" x14ac:dyDescent="0.25">
      <c r="B356" s="311" t="s">
        <v>32</v>
      </c>
      <c r="C356" s="148"/>
      <c r="D356" s="150">
        <f>SUM(D357:D372)</f>
        <v>0</v>
      </c>
      <c r="E356" s="150">
        <f>SUM(E357:E372)</f>
        <v>-3.5527136788005009E-15</v>
      </c>
      <c r="F356" s="150">
        <f>SUM(F357:F372)</f>
        <v>0</v>
      </c>
    </row>
    <row r="357" spans="2:6" ht="15.75" x14ac:dyDescent="0.2">
      <c r="B357" s="312"/>
      <c r="C357" s="145" t="s">
        <v>379</v>
      </c>
      <c r="D357" s="142">
        <f t="shared" ref="D357:D372" si="17">SUM(E357:F357)</f>
        <v>0</v>
      </c>
      <c r="E357" s="10">
        <v>0</v>
      </c>
      <c r="F357" s="10">
        <v>0</v>
      </c>
    </row>
    <row r="358" spans="2:6" ht="15.75" x14ac:dyDescent="0.2">
      <c r="B358" s="312"/>
      <c r="C358" s="145" t="s">
        <v>380</v>
      </c>
      <c r="D358" s="142">
        <f t="shared" si="17"/>
        <v>36.199999999999996</v>
      </c>
      <c r="E358" s="10">
        <v>3.4</v>
      </c>
      <c r="F358" s="10">
        <v>32.799999999999997</v>
      </c>
    </row>
    <row r="359" spans="2:6" ht="15.75" x14ac:dyDescent="0.2">
      <c r="B359" s="312"/>
      <c r="C359" s="145" t="s">
        <v>402</v>
      </c>
      <c r="D359" s="142">
        <f t="shared" si="17"/>
        <v>12</v>
      </c>
      <c r="E359" s="10">
        <v>12</v>
      </c>
      <c r="F359" s="10">
        <v>0</v>
      </c>
    </row>
    <row r="360" spans="2:6" ht="17.25" customHeight="1" x14ac:dyDescent="0.2">
      <c r="B360" s="312"/>
      <c r="C360" s="145" t="s">
        <v>408</v>
      </c>
      <c r="D360" s="142">
        <f t="shared" si="17"/>
        <v>3</v>
      </c>
      <c r="E360" s="10">
        <v>3</v>
      </c>
      <c r="F360" s="10">
        <v>0</v>
      </c>
    </row>
    <row r="361" spans="2:6" ht="17.25" customHeight="1" x14ac:dyDescent="0.2">
      <c r="B361" s="312"/>
      <c r="C361" s="145" t="s">
        <v>405</v>
      </c>
      <c r="D361" s="142">
        <f t="shared" si="17"/>
        <v>2.9</v>
      </c>
      <c r="E361" s="10">
        <v>2.9</v>
      </c>
      <c r="F361" s="10">
        <v>0</v>
      </c>
    </row>
    <row r="362" spans="2:6" ht="15.75" x14ac:dyDescent="0.2">
      <c r="B362" s="312"/>
      <c r="C362" s="145" t="s">
        <v>381</v>
      </c>
      <c r="D362" s="142">
        <f t="shared" si="17"/>
        <v>0</v>
      </c>
      <c r="E362" s="10">
        <v>0</v>
      </c>
      <c r="F362" s="10">
        <v>0</v>
      </c>
    </row>
    <row r="363" spans="2:6" ht="15.75" x14ac:dyDescent="0.2">
      <c r="B363" s="312"/>
      <c r="C363" s="145" t="s">
        <v>382</v>
      </c>
      <c r="D363" s="142">
        <f t="shared" si="17"/>
        <v>0</v>
      </c>
      <c r="E363" s="10">
        <v>0</v>
      </c>
      <c r="F363" s="10">
        <v>0</v>
      </c>
    </row>
    <row r="364" spans="2:6" ht="15.75" x14ac:dyDescent="0.2">
      <c r="B364" s="312"/>
      <c r="C364" s="145" t="s">
        <v>383</v>
      </c>
      <c r="D364" s="142">
        <f t="shared" si="17"/>
        <v>0</v>
      </c>
      <c r="E364" s="10">
        <v>0</v>
      </c>
      <c r="F364" s="10">
        <v>0</v>
      </c>
    </row>
    <row r="365" spans="2:6" ht="15.75" x14ac:dyDescent="0.2">
      <c r="B365" s="312"/>
      <c r="C365" s="145" t="s">
        <v>384</v>
      </c>
      <c r="D365" s="142">
        <f t="shared" si="17"/>
        <v>0</v>
      </c>
      <c r="E365" s="10">
        <v>0</v>
      </c>
      <c r="F365" s="10">
        <v>0</v>
      </c>
    </row>
    <row r="366" spans="2:6" ht="15.75" x14ac:dyDescent="0.2">
      <c r="B366" s="312"/>
      <c r="C366" s="145" t="s">
        <v>385</v>
      </c>
      <c r="D366" s="142">
        <f t="shared" si="17"/>
        <v>0</v>
      </c>
      <c r="E366" s="10">
        <v>0</v>
      </c>
      <c r="F366" s="10">
        <v>0</v>
      </c>
    </row>
    <row r="367" spans="2:6" ht="15.75" x14ac:dyDescent="0.2">
      <c r="B367" s="312"/>
      <c r="C367" s="145" t="s">
        <v>386</v>
      </c>
      <c r="D367" s="142">
        <f t="shared" si="17"/>
        <v>0.5</v>
      </c>
      <c r="E367" s="10">
        <v>0.5</v>
      </c>
      <c r="F367" s="10">
        <v>0</v>
      </c>
    </row>
    <row r="368" spans="2:6" ht="17.25" customHeight="1" x14ac:dyDescent="0.2">
      <c r="B368" s="312"/>
      <c r="C368" s="146" t="s">
        <v>387</v>
      </c>
      <c r="D368" s="142">
        <f t="shared" si="17"/>
        <v>0</v>
      </c>
      <c r="E368" s="10">
        <v>0</v>
      </c>
      <c r="F368" s="10">
        <v>0</v>
      </c>
    </row>
    <row r="369" spans="2:6" ht="15.75" x14ac:dyDescent="0.2">
      <c r="B369" s="312"/>
      <c r="C369" s="147" t="s">
        <v>388</v>
      </c>
      <c r="D369" s="142">
        <f t="shared" si="17"/>
        <v>0</v>
      </c>
      <c r="E369" s="10">
        <v>0</v>
      </c>
      <c r="F369" s="10">
        <v>0</v>
      </c>
    </row>
    <row r="370" spans="2:6" ht="15.75" x14ac:dyDescent="0.2">
      <c r="B370" s="312"/>
      <c r="C370" s="145" t="s">
        <v>393</v>
      </c>
      <c r="D370" s="142">
        <f t="shared" si="17"/>
        <v>-21.8</v>
      </c>
      <c r="E370" s="10">
        <v>-21.8</v>
      </c>
      <c r="F370" s="10">
        <v>0</v>
      </c>
    </row>
    <row r="371" spans="2:6" ht="15.75" x14ac:dyDescent="0.2">
      <c r="B371" s="312"/>
      <c r="C371" s="145" t="s">
        <v>390</v>
      </c>
      <c r="D371" s="142">
        <f t="shared" si="17"/>
        <v>14.9</v>
      </c>
      <c r="E371" s="10">
        <v>0</v>
      </c>
      <c r="F371" s="10">
        <v>14.9</v>
      </c>
    </row>
    <row r="372" spans="2:6" ht="15.75" x14ac:dyDescent="0.2">
      <c r="B372" s="313"/>
      <c r="C372" s="145" t="s">
        <v>391</v>
      </c>
      <c r="D372" s="142">
        <f t="shared" si="17"/>
        <v>-47.7</v>
      </c>
      <c r="E372" s="10">
        <v>0</v>
      </c>
      <c r="F372" s="10">
        <v>-47.7</v>
      </c>
    </row>
    <row r="373" spans="2:6" ht="15.75" x14ac:dyDescent="0.25">
      <c r="B373" s="311" t="s">
        <v>98</v>
      </c>
      <c r="C373" s="148"/>
      <c r="D373" s="150">
        <f>SUM(D374:D388)</f>
        <v>0</v>
      </c>
      <c r="E373" s="150">
        <f>SUM(E374:E388)</f>
        <v>0</v>
      </c>
      <c r="F373" s="150">
        <f>SUM(F374:F388)</f>
        <v>-8.8817841970012523E-16</v>
      </c>
    </row>
    <row r="374" spans="2:6" ht="15.75" x14ac:dyDescent="0.2">
      <c r="B374" s="312"/>
      <c r="C374" s="145" t="s">
        <v>379</v>
      </c>
      <c r="D374" s="142">
        <f t="shared" ref="D374:D388" si="18">SUM(E374:F374)</f>
        <v>0</v>
      </c>
      <c r="E374" s="10">
        <v>0</v>
      </c>
      <c r="F374" s="10">
        <v>0</v>
      </c>
    </row>
    <row r="375" spans="2:6" ht="15.75" x14ac:dyDescent="0.2">
      <c r="B375" s="312"/>
      <c r="C375" s="145" t="s">
        <v>380</v>
      </c>
      <c r="D375" s="142">
        <f t="shared" si="18"/>
        <v>3</v>
      </c>
      <c r="E375" s="10">
        <v>0</v>
      </c>
      <c r="F375" s="10">
        <v>3</v>
      </c>
    </row>
    <row r="376" spans="2:6" ht="15.75" x14ac:dyDescent="0.2">
      <c r="B376" s="312"/>
      <c r="C376" s="145" t="s">
        <v>381</v>
      </c>
      <c r="D376" s="142">
        <f t="shared" si="18"/>
        <v>4.8</v>
      </c>
      <c r="E376" s="10">
        <v>0</v>
      </c>
      <c r="F376" s="10">
        <v>4.8</v>
      </c>
    </row>
    <row r="377" spans="2:6" ht="15.75" x14ac:dyDescent="0.2">
      <c r="B377" s="312"/>
      <c r="C377" s="145" t="s">
        <v>384</v>
      </c>
      <c r="D377" s="142">
        <f t="shared" si="18"/>
        <v>0</v>
      </c>
      <c r="E377" s="10">
        <v>0</v>
      </c>
      <c r="F377" s="10">
        <v>0</v>
      </c>
    </row>
    <row r="378" spans="2:6" ht="15.75" x14ac:dyDescent="0.2">
      <c r="B378" s="312"/>
      <c r="C378" s="145" t="s">
        <v>382</v>
      </c>
      <c r="D378" s="142">
        <f t="shared" si="18"/>
        <v>0</v>
      </c>
      <c r="E378" s="10">
        <v>0</v>
      </c>
      <c r="F378" s="10">
        <v>0</v>
      </c>
    </row>
    <row r="379" spans="2:6" ht="15.75" x14ac:dyDescent="0.2">
      <c r="B379" s="312"/>
      <c r="C379" s="145" t="s">
        <v>402</v>
      </c>
      <c r="D379" s="142">
        <f t="shared" si="18"/>
        <v>10.9</v>
      </c>
      <c r="E379" s="10">
        <v>10.9</v>
      </c>
      <c r="F379" s="10">
        <v>0</v>
      </c>
    </row>
    <row r="380" spans="2:6" ht="15.75" x14ac:dyDescent="0.2">
      <c r="B380" s="312"/>
      <c r="C380" s="145" t="s">
        <v>405</v>
      </c>
      <c r="D380" s="142">
        <f t="shared" si="18"/>
        <v>11.4</v>
      </c>
      <c r="E380" s="10">
        <v>11.4</v>
      </c>
      <c r="F380" s="10">
        <v>0</v>
      </c>
    </row>
    <row r="381" spans="2:6" ht="15.75" x14ac:dyDescent="0.2">
      <c r="B381" s="312"/>
      <c r="C381" s="145" t="s">
        <v>383</v>
      </c>
      <c r="D381" s="142">
        <f t="shared" si="18"/>
        <v>0.1</v>
      </c>
      <c r="E381" s="10">
        <v>0</v>
      </c>
      <c r="F381" s="10">
        <v>0.1</v>
      </c>
    </row>
    <row r="382" spans="2:6" ht="15.75" x14ac:dyDescent="0.2">
      <c r="B382" s="312"/>
      <c r="C382" s="145" t="s">
        <v>385</v>
      </c>
      <c r="D382" s="142">
        <f t="shared" si="18"/>
        <v>0</v>
      </c>
      <c r="E382" s="10">
        <v>0</v>
      </c>
      <c r="F382" s="10">
        <v>0</v>
      </c>
    </row>
    <row r="383" spans="2:6" ht="15.75" x14ac:dyDescent="0.2">
      <c r="B383" s="312"/>
      <c r="C383" s="145" t="s">
        <v>386</v>
      </c>
      <c r="D383" s="142">
        <f t="shared" si="18"/>
        <v>0</v>
      </c>
      <c r="E383" s="10">
        <v>0</v>
      </c>
      <c r="F383" s="10">
        <v>0</v>
      </c>
    </row>
    <row r="384" spans="2:6" ht="15.75" x14ac:dyDescent="0.2">
      <c r="B384" s="312"/>
      <c r="C384" s="145" t="s">
        <v>388</v>
      </c>
      <c r="D384" s="142">
        <f t="shared" si="18"/>
        <v>0</v>
      </c>
      <c r="E384" s="10">
        <v>0</v>
      </c>
      <c r="F384" s="10">
        <v>0</v>
      </c>
    </row>
    <row r="385" spans="2:6" ht="16.5" customHeight="1" x14ac:dyDescent="0.2">
      <c r="B385" s="312"/>
      <c r="C385" s="146" t="s">
        <v>387</v>
      </c>
      <c r="D385" s="142">
        <f t="shared" si="18"/>
        <v>0</v>
      </c>
      <c r="E385" s="10">
        <v>0</v>
      </c>
      <c r="F385" s="10">
        <v>0</v>
      </c>
    </row>
    <row r="386" spans="2:6" ht="15.75" x14ac:dyDescent="0.2">
      <c r="B386" s="312"/>
      <c r="C386" s="145" t="s">
        <v>393</v>
      </c>
      <c r="D386" s="142">
        <f t="shared" si="18"/>
        <v>-30.200000000000003</v>
      </c>
      <c r="E386" s="10">
        <v>-22.3</v>
      </c>
      <c r="F386" s="10">
        <v>-7.9</v>
      </c>
    </row>
    <row r="387" spans="2:6" ht="15.75" x14ac:dyDescent="0.2">
      <c r="B387" s="312"/>
      <c r="C387" s="145" t="s">
        <v>390</v>
      </c>
      <c r="D387" s="142">
        <f t="shared" si="18"/>
        <v>0</v>
      </c>
      <c r="E387" s="10">
        <v>0</v>
      </c>
      <c r="F387" s="10">
        <v>0</v>
      </c>
    </row>
    <row r="388" spans="2:6" ht="15.75" x14ac:dyDescent="0.2">
      <c r="B388" s="313"/>
      <c r="C388" s="145" t="s">
        <v>391</v>
      </c>
      <c r="D388" s="142">
        <f t="shared" si="18"/>
        <v>0</v>
      </c>
      <c r="E388" s="10">
        <v>0</v>
      </c>
      <c r="F388" s="10">
        <v>0</v>
      </c>
    </row>
    <row r="389" spans="2:6" ht="15.75" x14ac:dyDescent="0.25">
      <c r="B389" s="311" t="s">
        <v>100</v>
      </c>
      <c r="C389" s="148"/>
      <c r="D389" s="150">
        <f>SUM(D390:D402)</f>
        <v>0</v>
      </c>
      <c r="E389" s="150">
        <f>SUM(E390:E402)</f>
        <v>4.4408920985006262E-16</v>
      </c>
      <c r="F389" s="150">
        <f>SUM(F390:F402)</f>
        <v>0</v>
      </c>
    </row>
    <row r="390" spans="2:6" ht="15.75" x14ac:dyDescent="0.2">
      <c r="B390" s="312"/>
      <c r="C390" s="145" t="s">
        <v>379</v>
      </c>
      <c r="D390" s="142">
        <f t="shared" ref="D390:D402" si="19">SUM(E390:F390)</f>
        <v>61.8</v>
      </c>
      <c r="E390" s="10">
        <v>46.8</v>
      </c>
      <c r="F390" s="10">
        <v>15</v>
      </c>
    </row>
    <row r="391" spans="2:6" ht="15.75" x14ac:dyDescent="0.2">
      <c r="B391" s="312"/>
      <c r="C391" s="145" t="s">
        <v>380</v>
      </c>
      <c r="D391" s="142">
        <f t="shared" si="19"/>
        <v>-12</v>
      </c>
      <c r="E391" s="10">
        <v>-12</v>
      </c>
      <c r="F391" s="10">
        <v>0</v>
      </c>
    </row>
    <row r="392" spans="2:6" ht="15.75" x14ac:dyDescent="0.2">
      <c r="B392" s="312"/>
      <c r="C392" s="145" t="s">
        <v>381</v>
      </c>
      <c r="D392" s="142">
        <f t="shared" si="19"/>
        <v>6.6</v>
      </c>
      <c r="E392" s="10">
        <v>6.6</v>
      </c>
      <c r="F392" s="10">
        <v>0</v>
      </c>
    </row>
    <row r="393" spans="2:6" ht="15.75" x14ac:dyDescent="0.2">
      <c r="B393" s="312"/>
      <c r="C393" s="145" t="s">
        <v>382</v>
      </c>
      <c r="D393" s="142">
        <f t="shared" si="19"/>
        <v>2.7</v>
      </c>
      <c r="E393" s="10">
        <v>0.7</v>
      </c>
      <c r="F393" s="10">
        <v>2</v>
      </c>
    </row>
    <row r="394" spans="2:6" ht="15.75" x14ac:dyDescent="0.2">
      <c r="B394" s="312"/>
      <c r="C394" s="145" t="s">
        <v>384</v>
      </c>
      <c r="D394" s="142">
        <f t="shared" si="19"/>
        <v>-28</v>
      </c>
      <c r="E394" s="10">
        <v>-28</v>
      </c>
      <c r="F394" s="10">
        <v>0</v>
      </c>
    </row>
    <row r="395" spans="2:6" ht="15.75" x14ac:dyDescent="0.2">
      <c r="B395" s="312"/>
      <c r="C395" s="145" t="s">
        <v>383</v>
      </c>
      <c r="D395" s="142">
        <f t="shared" si="19"/>
        <v>5.0999999999999996</v>
      </c>
      <c r="E395" s="10">
        <v>1.1000000000000001</v>
      </c>
      <c r="F395" s="10">
        <v>4</v>
      </c>
    </row>
    <row r="396" spans="2:6" ht="15.75" x14ac:dyDescent="0.2">
      <c r="B396" s="312"/>
      <c r="C396" s="145" t="s">
        <v>385</v>
      </c>
      <c r="D396" s="142">
        <f t="shared" si="19"/>
        <v>-20.3</v>
      </c>
      <c r="E396" s="10">
        <v>-20.3</v>
      </c>
      <c r="F396" s="10">
        <v>0</v>
      </c>
    </row>
    <row r="397" spans="2:6" ht="15.75" x14ac:dyDescent="0.2">
      <c r="B397" s="312"/>
      <c r="C397" s="145" t="s">
        <v>386</v>
      </c>
      <c r="D397" s="142">
        <f t="shared" si="19"/>
        <v>2.4</v>
      </c>
      <c r="E397" s="10">
        <v>2.4</v>
      </c>
      <c r="F397" s="10">
        <v>0</v>
      </c>
    </row>
    <row r="398" spans="2:6" ht="17.25" customHeight="1" x14ac:dyDescent="0.2">
      <c r="B398" s="312"/>
      <c r="C398" s="146" t="s">
        <v>387</v>
      </c>
      <c r="D398" s="142">
        <f t="shared" si="19"/>
        <v>0.5</v>
      </c>
      <c r="E398" s="10">
        <v>0</v>
      </c>
      <c r="F398" s="10">
        <v>0.5</v>
      </c>
    </row>
    <row r="399" spans="2:6" ht="15.75" x14ac:dyDescent="0.2">
      <c r="B399" s="312"/>
      <c r="C399" s="147" t="s">
        <v>388</v>
      </c>
      <c r="D399" s="142">
        <f t="shared" si="19"/>
        <v>0</v>
      </c>
      <c r="E399" s="10">
        <v>0</v>
      </c>
      <c r="F399" s="10">
        <v>0</v>
      </c>
    </row>
    <row r="400" spans="2:6" ht="15.75" x14ac:dyDescent="0.2">
      <c r="B400" s="312"/>
      <c r="C400" s="145" t="s">
        <v>393</v>
      </c>
      <c r="D400" s="142">
        <f t="shared" si="19"/>
        <v>0</v>
      </c>
      <c r="E400" s="10">
        <v>0</v>
      </c>
      <c r="F400" s="10">
        <v>0</v>
      </c>
    </row>
    <row r="401" spans="2:6" ht="15.75" x14ac:dyDescent="0.2">
      <c r="B401" s="312"/>
      <c r="C401" s="145" t="s">
        <v>390</v>
      </c>
      <c r="D401" s="142">
        <f t="shared" si="19"/>
        <v>2.7</v>
      </c>
      <c r="E401" s="10">
        <v>2.7</v>
      </c>
      <c r="F401" s="10">
        <v>0</v>
      </c>
    </row>
    <row r="402" spans="2:6" ht="15.75" x14ac:dyDescent="0.2">
      <c r="B402" s="313"/>
      <c r="C402" s="145" t="s">
        <v>391</v>
      </c>
      <c r="D402" s="142">
        <f t="shared" si="19"/>
        <v>-21.5</v>
      </c>
      <c r="E402" s="10">
        <v>0</v>
      </c>
      <c r="F402" s="10">
        <v>-21.5</v>
      </c>
    </row>
    <row r="403" spans="2:6" ht="15.75" x14ac:dyDescent="0.2">
      <c r="B403" s="311" t="s">
        <v>102</v>
      </c>
      <c r="C403" s="145"/>
      <c r="D403" s="150">
        <f>SUM(D404:D419)</f>
        <v>0</v>
      </c>
      <c r="E403" s="150">
        <f>SUM(E404:E419)</f>
        <v>0</v>
      </c>
      <c r="F403" s="150">
        <f>SUM(F404:F419)</f>
        <v>0</v>
      </c>
    </row>
    <row r="404" spans="2:6" ht="15.75" x14ac:dyDescent="0.2">
      <c r="B404" s="312"/>
      <c r="C404" s="145" t="s">
        <v>379</v>
      </c>
      <c r="D404" s="142">
        <f t="shared" ref="D404:D419" si="20">SUM(E404:F404)</f>
        <v>20</v>
      </c>
      <c r="E404" s="10">
        <v>0</v>
      </c>
      <c r="F404" s="10">
        <v>20</v>
      </c>
    </row>
    <row r="405" spans="2:6" ht="15.75" x14ac:dyDescent="0.2">
      <c r="B405" s="312"/>
      <c r="C405" s="145" t="s">
        <v>380</v>
      </c>
      <c r="D405" s="142">
        <f t="shared" si="20"/>
        <v>0</v>
      </c>
      <c r="E405" s="10">
        <v>0</v>
      </c>
      <c r="F405" s="10">
        <v>0</v>
      </c>
    </row>
    <row r="406" spans="2:6" ht="15.75" x14ac:dyDescent="0.2">
      <c r="B406" s="312"/>
      <c r="C406" s="145" t="s">
        <v>381</v>
      </c>
      <c r="D406" s="142">
        <f t="shared" si="20"/>
        <v>0</v>
      </c>
      <c r="E406" s="10">
        <v>0</v>
      </c>
      <c r="F406" s="10">
        <v>0</v>
      </c>
    </row>
    <row r="407" spans="2:6" ht="15.75" x14ac:dyDescent="0.2">
      <c r="B407" s="312"/>
      <c r="C407" s="145" t="s">
        <v>382</v>
      </c>
      <c r="D407" s="142">
        <f t="shared" si="20"/>
        <v>0</v>
      </c>
      <c r="E407" s="10">
        <v>0</v>
      </c>
      <c r="F407" s="10">
        <v>0</v>
      </c>
    </row>
    <row r="408" spans="2:6" ht="15.75" x14ac:dyDescent="0.2">
      <c r="B408" s="312"/>
      <c r="C408" s="145" t="s">
        <v>384</v>
      </c>
      <c r="D408" s="142">
        <f t="shared" si="20"/>
        <v>0</v>
      </c>
      <c r="E408" s="10">
        <v>0</v>
      </c>
      <c r="F408" s="10">
        <v>0</v>
      </c>
    </row>
    <row r="409" spans="2:6" ht="15.75" x14ac:dyDescent="0.2">
      <c r="B409" s="312"/>
      <c r="C409" s="145" t="s">
        <v>383</v>
      </c>
      <c r="D409" s="142">
        <f t="shared" si="20"/>
        <v>0</v>
      </c>
      <c r="E409" s="10">
        <v>0</v>
      </c>
      <c r="F409" s="10">
        <v>0</v>
      </c>
    </row>
    <row r="410" spans="2:6" ht="15.75" x14ac:dyDescent="0.2">
      <c r="B410" s="312"/>
      <c r="C410" s="145" t="s">
        <v>405</v>
      </c>
      <c r="D410" s="142">
        <f t="shared" si="20"/>
        <v>4.0999999999999996</v>
      </c>
      <c r="E410" s="10">
        <v>4.0999999999999996</v>
      </c>
      <c r="F410" s="10">
        <v>0</v>
      </c>
    </row>
    <row r="411" spans="2:6" ht="15.75" x14ac:dyDescent="0.2">
      <c r="B411" s="312"/>
      <c r="C411" s="145" t="s">
        <v>415</v>
      </c>
      <c r="D411" s="142">
        <f t="shared" si="20"/>
        <v>1</v>
      </c>
      <c r="E411" s="10">
        <v>1</v>
      </c>
      <c r="F411" s="10">
        <v>0</v>
      </c>
    </row>
    <row r="412" spans="2:6" ht="15.75" x14ac:dyDescent="0.2">
      <c r="B412" s="312"/>
      <c r="C412" s="145" t="s">
        <v>402</v>
      </c>
      <c r="D412" s="142">
        <f t="shared" si="20"/>
        <v>4.2</v>
      </c>
      <c r="E412" s="10">
        <v>4.2</v>
      </c>
      <c r="F412" s="10">
        <v>0</v>
      </c>
    </row>
    <row r="413" spans="2:6" ht="15.75" x14ac:dyDescent="0.2">
      <c r="B413" s="312"/>
      <c r="C413" s="145" t="s">
        <v>385</v>
      </c>
      <c r="D413" s="142">
        <f t="shared" si="20"/>
        <v>0</v>
      </c>
      <c r="E413" s="10">
        <v>0</v>
      </c>
      <c r="F413" s="10">
        <v>0</v>
      </c>
    </row>
    <row r="414" spans="2:6" ht="15.75" x14ac:dyDescent="0.2">
      <c r="B414" s="312"/>
      <c r="C414" s="145" t="s">
        <v>386</v>
      </c>
      <c r="D414" s="142">
        <f t="shared" si="20"/>
        <v>0</v>
      </c>
      <c r="E414" s="10">
        <v>0</v>
      </c>
      <c r="F414" s="10">
        <v>0</v>
      </c>
    </row>
    <row r="415" spans="2:6" ht="15.75" customHeight="1" x14ac:dyDescent="0.2">
      <c r="B415" s="312"/>
      <c r="C415" s="146" t="s">
        <v>387</v>
      </c>
      <c r="D415" s="142">
        <f t="shared" si="20"/>
        <v>0</v>
      </c>
      <c r="E415" s="10">
        <v>0</v>
      </c>
      <c r="F415" s="10">
        <v>0</v>
      </c>
    </row>
    <row r="416" spans="2:6" ht="15.75" x14ac:dyDescent="0.2">
      <c r="B416" s="312"/>
      <c r="C416" s="147" t="s">
        <v>388</v>
      </c>
      <c r="D416" s="142">
        <f t="shared" si="20"/>
        <v>0</v>
      </c>
      <c r="E416" s="10">
        <v>0</v>
      </c>
      <c r="F416" s="10">
        <v>0</v>
      </c>
    </row>
    <row r="417" spans="2:6" ht="15.75" x14ac:dyDescent="0.2">
      <c r="B417" s="312"/>
      <c r="C417" s="145" t="s">
        <v>393</v>
      </c>
      <c r="D417" s="142">
        <f t="shared" si="20"/>
        <v>-9.3000000000000007</v>
      </c>
      <c r="E417" s="10">
        <v>-9.3000000000000007</v>
      </c>
      <c r="F417" s="10">
        <v>0</v>
      </c>
    </row>
    <row r="418" spans="2:6" ht="15.75" x14ac:dyDescent="0.2">
      <c r="B418" s="312"/>
      <c r="C418" s="145" t="s">
        <v>390</v>
      </c>
      <c r="D418" s="142">
        <f t="shared" si="20"/>
        <v>0</v>
      </c>
      <c r="E418" s="10">
        <v>0</v>
      </c>
      <c r="F418" s="10">
        <v>0</v>
      </c>
    </row>
    <row r="419" spans="2:6" ht="15.75" x14ac:dyDescent="0.2">
      <c r="B419" s="313"/>
      <c r="C419" s="145" t="s">
        <v>391</v>
      </c>
      <c r="D419" s="142">
        <f t="shared" si="20"/>
        <v>-20</v>
      </c>
      <c r="E419" s="10">
        <v>0</v>
      </c>
      <c r="F419" s="10">
        <v>-20</v>
      </c>
    </row>
    <row r="420" spans="2:6" ht="15.75" x14ac:dyDescent="0.25">
      <c r="B420" s="311" t="s">
        <v>104</v>
      </c>
      <c r="C420" s="148"/>
      <c r="D420" s="150">
        <f>SUM(D421:D435)</f>
        <v>0</v>
      </c>
      <c r="E420" s="150">
        <f>SUM(E421:E435)</f>
        <v>0</v>
      </c>
      <c r="F420" s="150">
        <f>SUM(F421:F435)</f>
        <v>0</v>
      </c>
    </row>
    <row r="421" spans="2:6" ht="15.75" x14ac:dyDescent="0.2">
      <c r="B421" s="312"/>
      <c r="C421" s="145" t="s">
        <v>379</v>
      </c>
      <c r="D421" s="142">
        <f t="shared" ref="D421:D435" si="21">SUM(E421:F421)</f>
        <v>0</v>
      </c>
      <c r="E421" s="10">
        <v>0</v>
      </c>
      <c r="F421" s="10">
        <v>0</v>
      </c>
    </row>
    <row r="422" spans="2:6" ht="15.75" x14ac:dyDescent="0.2">
      <c r="B422" s="312"/>
      <c r="C422" s="145" t="s">
        <v>380</v>
      </c>
      <c r="D422" s="142">
        <f t="shared" si="21"/>
        <v>5.9</v>
      </c>
      <c r="E422" s="10">
        <v>0.9</v>
      </c>
      <c r="F422" s="10">
        <v>5</v>
      </c>
    </row>
    <row r="423" spans="2:6" ht="15.75" x14ac:dyDescent="0.2">
      <c r="B423" s="312"/>
      <c r="C423" s="145" t="s">
        <v>381</v>
      </c>
      <c r="D423" s="142">
        <f t="shared" si="21"/>
        <v>0</v>
      </c>
      <c r="E423" s="10">
        <v>0</v>
      </c>
      <c r="F423" s="10">
        <v>0</v>
      </c>
    </row>
    <row r="424" spans="2:6" ht="15.75" x14ac:dyDescent="0.2">
      <c r="B424" s="312"/>
      <c r="C424" s="145" t="s">
        <v>382</v>
      </c>
      <c r="D424" s="142">
        <f t="shared" si="21"/>
        <v>0</v>
      </c>
      <c r="E424" s="10">
        <v>0</v>
      </c>
      <c r="F424" s="10">
        <v>0</v>
      </c>
    </row>
    <row r="425" spans="2:6" ht="15.75" x14ac:dyDescent="0.2">
      <c r="B425" s="312"/>
      <c r="C425" s="145" t="s">
        <v>402</v>
      </c>
      <c r="D425" s="142">
        <f t="shared" si="21"/>
        <v>8.1999999999999993</v>
      </c>
      <c r="E425" s="10">
        <v>8.1999999999999993</v>
      </c>
      <c r="F425" s="10">
        <v>0</v>
      </c>
    </row>
    <row r="426" spans="2:6" ht="15.75" x14ac:dyDescent="0.2">
      <c r="B426" s="312"/>
      <c r="C426" s="145" t="s">
        <v>405</v>
      </c>
      <c r="D426" s="142">
        <f t="shared" si="21"/>
        <v>2.2000000000000002</v>
      </c>
      <c r="E426" s="10">
        <v>2.2000000000000002</v>
      </c>
      <c r="F426" s="10">
        <v>0</v>
      </c>
    </row>
    <row r="427" spans="2:6" ht="15.75" x14ac:dyDescent="0.2">
      <c r="B427" s="312"/>
      <c r="C427" s="145" t="s">
        <v>384</v>
      </c>
      <c r="D427" s="142">
        <f t="shared" si="21"/>
        <v>0</v>
      </c>
      <c r="E427" s="10">
        <v>0</v>
      </c>
      <c r="F427" s="10">
        <v>0</v>
      </c>
    </row>
    <row r="428" spans="2:6" ht="15.75" x14ac:dyDescent="0.2">
      <c r="B428" s="312"/>
      <c r="C428" s="145" t="s">
        <v>383</v>
      </c>
      <c r="D428" s="142">
        <f t="shared" si="21"/>
        <v>6</v>
      </c>
      <c r="E428" s="10">
        <v>0</v>
      </c>
      <c r="F428" s="10">
        <v>6</v>
      </c>
    </row>
    <row r="429" spans="2:6" ht="15.75" x14ac:dyDescent="0.2">
      <c r="B429" s="312"/>
      <c r="C429" s="145" t="s">
        <v>385</v>
      </c>
      <c r="D429" s="142">
        <f t="shared" si="21"/>
        <v>0</v>
      </c>
      <c r="E429" s="10">
        <v>0</v>
      </c>
      <c r="F429" s="10">
        <v>0</v>
      </c>
    </row>
    <row r="430" spans="2:6" ht="15.75" x14ac:dyDescent="0.2">
      <c r="B430" s="312"/>
      <c r="C430" s="145" t="s">
        <v>386</v>
      </c>
      <c r="D430" s="142">
        <f t="shared" si="21"/>
        <v>0</v>
      </c>
      <c r="E430" s="10">
        <v>0</v>
      </c>
      <c r="F430" s="10">
        <v>0</v>
      </c>
    </row>
    <row r="431" spans="2:6" ht="15" customHeight="1" x14ac:dyDescent="0.2">
      <c r="B431" s="312"/>
      <c r="C431" s="146" t="s">
        <v>387</v>
      </c>
      <c r="D431" s="142">
        <f t="shared" si="21"/>
        <v>0</v>
      </c>
      <c r="E431" s="10">
        <v>0</v>
      </c>
      <c r="F431" s="10">
        <v>0</v>
      </c>
    </row>
    <row r="432" spans="2:6" ht="15.75" x14ac:dyDescent="0.2">
      <c r="B432" s="312"/>
      <c r="C432" s="147" t="s">
        <v>388</v>
      </c>
      <c r="D432" s="142">
        <f t="shared" si="21"/>
        <v>0</v>
      </c>
      <c r="E432" s="10">
        <v>0</v>
      </c>
      <c r="F432" s="10">
        <v>0</v>
      </c>
    </row>
    <row r="433" spans="2:6" ht="15.75" x14ac:dyDescent="0.2">
      <c r="B433" s="312"/>
      <c r="C433" s="145" t="s">
        <v>393</v>
      </c>
      <c r="D433" s="142">
        <f t="shared" si="21"/>
        <v>-11.3</v>
      </c>
      <c r="E433" s="10">
        <v>-11.3</v>
      </c>
      <c r="F433" s="10">
        <v>0</v>
      </c>
    </row>
    <row r="434" spans="2:6" ht="15.75" x14ac:dyDescent="0.2">
      <c r="B434" s="312"/>
      <c r="C434" s="145" t="s">
        <v>390</v>
      </c>
      <c r="D434" s="142">
        <f t="shared" si="21"/>
        <v>5</v>
      </c>
      <c r="E434" s="10">
        <v>0</v>
      </c>
      <c r="F434" s="10">
        <v>5</v>
      </c>
    </row>
    <row r="435" spans="2:6" ht="15.75" x14ac:dyDescent="0.2">
      <c r="B435" s="313"/>
      <c r="C435" s="145" t="s">
        <v>391</v>
      </c>
      <c r="D435" s="142">
        <f t="shared" si="21"/>
        <v>-16</v>
      </c>
      <c r="E435" s="10">
        <v>0</v>
      </c>
      <c r="F435" s="10">
        <v>-16</v>
      </c>
    </row>
    <row r="436" spans="2:6" ht="15.75" x14ac:dyDescent="0.25">
      <c r="B436" s="311" t="s">
        <v>106</v>
      </c>
      <c r="C436" s="148"/>
      <c r="D436" s="150">
        <f>SUM(D437:D454)</f>
        <v>2.6645352591003757E-15</v>
      </c>
      <c r="E436" s="150">
        <f>SUM(E437:E454)</f>
        <v>0</v>
      </c>
      <c r="F436" s="150">
        <f>SUM(F437:F454)</f>
        <v>-8.8817841970012523E-16</v>
      </c>
    </row>
    <row r="437" spans="2:6" ht="15.75" x14ac:dyDescent="0.2">
      <c r="B437" s="312"/>
      <c r="C437" s="145" t="s">
        <v>379</v>
      </c>
      <c r="D437" s="142">
        <f t="shared" ref="D437:D454" si="22">SUM(E437:F437)</f>
        <v>0</v>
      </c>
      <c r="E437" s="10">
        <v>0</v>
      </c>
      <c r="F437" s="10">
        <v>0</v>
      </c>
    </row>
    <row r="438" spans="2:6" ht="15.75" x14ac:dyDescent="0.2">
      <c r="B438" s="312"/>
      <c r="C438" s="145" t="s">
        <v>380</v>
      </c>
      <c r="D438" s="142">
        <f t="shared" si="22"/>
        <v>3.4</v>
      </c>
      <c r="E438" s="10">
        <v>3.4</v>
      </c>
      <c r="F438" s="10">
        <v>0</v>
      </c>
    </row>
    <row r="439" spans="2:6" ht="15.75" x14ac:dyDescent="0.2">
      <c r="B439" s="312"/>
      <c r="C439" s="145" t="s">
        <v>381</v>
      </c>
      <c r="D439" s="142">
        <f t="shared" si="22"/>
        <v>0</v>
      </c>
      <c r="E439" s="10">
        <v>0</v>
      </c>
      <c r="F439" s="10">
        <v>0</v>
      </c>
    </row>
    <row r="440" spans="2:6" ht="15.75" x14ac:dyDescent="0.2">
      <c r="B440" s="312"/>
      <c r="C440" s="145" t="s">
        <v>382</v>
      </c>
      <c r="D440" s="142">
        <f t="shared" si="22"/>
        <v>0</v>
      </c>
      <c r="E440" s="10">
        <v>0</v>
      </c>
      <c r="F440" s="10">
        <v>0</v>
      </c>
    </row>
    <row r="441" spans="2:6" ht="15.75" x14ac:dyDescent="0.2">
      <c r="B441" s="312"/>
      <c r="C441" s="145" t="s">
        <v>383</v>
      </c>
      <c r="D441" s="142">
        <f t="shared" si="22"/>
        <v>0</v>
      </c>
      <c r="E441" s="10">
        <v>0</v>
      </c>
      <c r="F441" s="10">
        <v>0</v>
      </c>
    </row>
    <row r="442" spans="2:6" ht="15.75" x14ac:dyDescent="0.2">
      <c r="B442" s="312"/>
      <c r="C442" s="145" t="s">
        <v>384</v>
      </c>
      <c r="D442" s="142">
        <f t="shared" si="22"/>
        <v>3</v>
      </c>
      <c r="E442" s="10">
        <v>0</v>
      </c>
      <c r="F442" s="10">
        <v>3</v>
      </c>
    </row>
    <row r="443" spans="2:6" ht="15.75" x14ac:dyDescent="0.2">
      <c r="B443" s="312"/>
      <c r="C443" s="145" t="s">
        <v>385</v>
      </c>
      <c r="D443" s="142">
        <f t="shared" si="22"/>
        <v>0</v>
      </c>
      <c r="E443" s="10">
        <v>0</v>
      </c>
      <c r="F443" s="10">
        <v>0</v>
      </c>
    </row>
    <row r="444" spans="2:6" ht="15.75" x14ac:dyDescent="0.2">
      <c r="B444" s="312"/>
      <c r="C444" s="145" t="s">
        <v>386</v>
      </c>
      <c r="D444" s="142">
        <f t="shared" si="22"/>
        <v>0</v>
      </c>
      <c r="E444" s="10">
        <v>0</v>
      </c>
      <c r="F444" s="10">
        <v>0</v>
      </c>
    </row>
    <row r="445" spans="2:6" ht="15.75" x14ac:dyDescent="0.2">
      <c r="B445" s="312"/>
      <c r="C445" s="145" t="s">
        <v>402</v>
      </c>
      <c r="D445" s="142">
        <f t="shared" si="22"/>
        <v>7.5</v>
      </c>
      <c r="E445" s="10">
        <v>7.5</v>
      </c>
      <c r="F445" s="10">
        <v>0</v>
      </c>
    </row>
    <row r="446" spans="2:6" ht="15.75" x14ac:dyDescent="0.2">
      <c r="B446" s="312"/>
      <c r="C446" s="145" t="s">
        <v>405</v>
      </c>
      <c r="D446" s="142">
        <f t="shared" si="22"/>
        <v>11.7</v>
      </c>
      <c r="E446" s="10">
        <v>0.7</v>
      </c>
      <c r="F446" s="10">
        <v>11</v>
      </c>
    </row>
    <row r="447" spans="2:6" ht="15.75" x14ac:dyDescent="0.2">
      <c r="B447" s="312"/>
      <c r="C447" s="145" t="s">
        <v>404</v>
      </c>
      <c r="D447" s="142">
        <f t="shared" si="22"/>
        <v>13.399999999999999</v>
      </c>
      <c r="E447" s="10">
        <v>4.7</v>
      </c>
      <c r="F447" s="10">
        <v>8.6999999999999993</v>
      </c>
    </row>
    <row r="448" spans="2:6" ht="17.25" customHeight="1" x14ac:dyDescent="0.2">
      <c r="B448" s="312"/>
      <c r="C448" s="146" t="s">
        <v>387</v>
      </c>
      <c r="D448" s="142">
        <f t="shared" si="22"/>
        <v>0</v>
      </c>
      <c r="E448" s="10">
        <v>0</v>
      </c>
      <c r="F448" s="10">
        <v>0</v>
      </c>
    </row>
    <row r="449" spans="2:6" ht="15.75" x14ac:dyDescent="0.2">
      <c r="B449" s="312"/>
      <c r="C449" s="145" t="s">
        <v>393</v>
      </c>
      <c r="D449" s="142">
        <f t="shared" si="22"/>
        <v>-48.3</v>
      </c>
      <c r="E449" s="10">
        <v>-17.8</v>
      </c>
      <c r="F449" s="10">
        <v>-30.5</v>
      </c>
    </row>
    <row r="450" spans="2:6" ht="15" customHeight="1" x14ac:dyDescent="0.2">
      <c r="B450" s="312"/>
      <c r="C450" s="145" t="s">
        <v>394</v>
      </c>
      <c r="D450" s="142">
        <f t="shared" si="22"/>
        <v>0</v>
      </c>
      <c r="E450" s="10">
        <v>0</v>
      </c>
      <c r="F450" s="10">
        <v>0</v>
      </c>
    </row>
    <row r="451" spans="2:6" ht="15.75" customHeight="1" x14ac:dyDescent="0.2">
      <c r="B451" s="312"/>
      <c r="C451" s="145" t="s">
        <v>388</v>
      </c>
      <c r="D451" s="142">
        <f t="shared" si="22"/>
        <v>0</v>
      </c>
      <c r="E451" s="10">
        <v>0</v>
      </c>
      <c r="F451" s="10">
        <v>0</v>
      </c>
    </row>
    <row r="452" spans="2:6" ht="15" customHeight="1" x14ac:dyDescent="0.2">
      <c r="B452" s="312"/>
      <c r="C452" s="145" t="s">
        <v>395</v>
      </c>
      <c r="D452" s="142">
        <f t="shared" si="22"/>
        <v>6.5</v>
      </c>
      <c r="E452" s="10">
        <v>1.5</v>
      </c>
      <c r="F452" s="10">
        <v>5</v>
      </c>
    </row>
    <row r="453" spans="2:6" ht="15.75" x14ac:dyDescent="0.2">
      <c r="B453" s="312"/>
      <c r="C453" s="145" t="s">
        <v>390</v>
      </c>
      <c r="D453" s="142">
        <f t="shared" si="22"/>
        <v>2.8</v>
      </c>
      <c r="E453" s="10">
        <v>0</v>
      </c>
      <c r="F453" s="10">
        <v>2.8</v>
      </c>
    </row>
    <row r="454" spans="2:6" ht="15.75" x14ac:dyDescent="0.2">
      <c r="B454" s="313"/>
      <c r="C454" s="145" t="s">
        <v>391</v>
      </c>
      <c r="D454" s="142">
        <f t="shared" si="22"/>
        <v>0</v>
      </c>
      <c r="E454" s="10">
        <v>0</v>
      </c>
      <c r="F454" s="10">
        <v>0</v>
      </c>
    </row>
    <row r="455" spans="2:6" ht="15.75" x14ac:dyDescent="0.25">
      <c r="B455" s="311" t="s">
        <v>108</v>
      </c>
      <c r="C455" s="148"/>
      <c r="D455" s="150">
        <f>SUM(D456:D473)</f>
        <v>0</v>
      </c>
      <c r="E455" s="150">
        <f>SUM(E456:E473)</f>
        <v>0</v>
      </c>
      <c r="F455" s="150">
        <f>SUM(F456:F473)</f>
        <v>0</v>
      </c>
    </row>
    <row r="456" spans="2:6" ht="15.75" x14ac:dyDescent="0.2">
      <c r="B456" s="312"/>
      <c r="C456" s="145" t="s">
        <v>379</v>
      </c>
      <c r="D456" s="142">
        <f t="shared" ref="D456:D473" si="23">SUM(E456:F456)</f>
        <v>0</v>
      </c>
      <c r="E456" s="10">
        <v>0</v>
      </c>
      <c r="F456" s="10">
        <v>0</v>
      </c>
    </row>
    <row r="457" spans="2:6" ht="15.75" x14ac:dyDescent="0.2">
      <c r="B457" s="312"/>
      <c r="C457" s="145" t="s">
        <v>380</v>
      </c>
      <c r="D457" s="142">
        <f t="shared" si="23"/>
        <v>0</v>
      </c>
      <c r="E457" s="10">
        <v>0</v>
      </c>
      <c r="F457" s="10">
        <v>0</v>
      </c>
    </row>
    <row r="458" spans="2:6" ht="15.75" x14ac:dyDescent="0.2">
      <c r="B458" s="312"/>
      <c r="C458" s="145" t="s">
        <v>381</v>
      </c>
      <c r="D458" s="142">
        <f t="shared" si="23"/>
        <v>0</v>
      </c>
      <c r="E458" s="10">
        <v>0</v>
      </c>
      <c r="F458" s="10">
        <v>0</v>
      </c>
    </row>
    <row r="459" spans="2:6" ht="15.75" x14ac:dyDescent="0.2">
      <c r="B459" s="312"/>
      <c r="C459" s="145" t="s">
        <v>382</v>
      </c>
      <c r="D459" s="142">
        <f t="shared" si="23"/>
        <v>0</v>
      </c>
      <c r="E459" s="10">
        <v>0</v>
      </c>
      <c r="F459" s="10">
        <v>0</v>
      </c>
    </row>
    <row r="460" spans="2:6" ht="15.75" x14ac:dyDescent="0.2">
      <c r="B460" s="312"/>
      <c r="C460" s="145" t="s">
        <v>407</v>
      </c>
      <c r="D460" s="142">
        <f t="shared" si="23"/>
        <v>12</v>
      </c>
      <c r="E460" s="10">
        <v>0</v>
      </c>
      <c r="F460" s="10">
        <v>12</v>
      </c>
    </row>
    <row r="461" spans="2:6" ht="15.75" x14ac:dyDescent="0.2">
      <c r="B461" s="312"/>
      <c r="C461" s="145" t="s">
        <v>405</v>
      </c>
      <c r="D461" s="142">
        <f t="shared" si="23"/>
        <v>0</v>
      </c>
      <c r="E461" s="10">
        <v>0</v>
      </c>
      <c r="F461" s="10">
        <v>0</v>
      </c>
    </row>
    <row r="462" spans="2:6" ht="15.75" x14ac:dyDescent="0.2">
      <c r="B462" s="312"/>
      <c r="C462" s="145" t="s">
        <v>402</v>
      </c>
      <c r="D462" s="142">
        <f t="shared" si="23"/>
        <v>4.8</v>
      </c>
      <c r="E462" s="10">
        <v>4.8</v>
      </c>
      <c r="F462" s="10">
        <v>0</v>
      </c>
    </row>
    <row r="463" spans="2:6" ht="15.75" x14ac:dyDescent="0.2">
      <c r="B463" s="312"/>
      <c r="C463" s="145" t="s">
        <v>405</v>
      </c>
      <c r="D463" s="142">
        <f t="shared" si="23"/>
        <v>5.8</v>
      </c>
      <c r="E463" s="10">
        <v>5.8</v>
      </c>
      <c r="F463" s="10">
        <v>0</v>
      </c>
    </row>
    <row r="464" spans="2:6" ht="15.75" x14ac:dyDescent="0.2">
      <c r="B464" s="312"/>
      <c r="C464" s="145" t="s">
        <v>416</v>
      </c>
      <c r="D464" s="142">
        <f t="shared" si="23"/>
        <v>6</v>
      </c>
      <c r="E464" s="10">
        <v>6</v>
      </c>
      <c r="F464" s="10">
        <v>0</v>
      </c>
    </row>
    <row r="465" spans="2:6" ht="15.75" x14ac:dyDescent="0.2">
      <c r="B465" s="312"/>
      <c r="C465" s="145" t="s">
        <v>383</v>
      </c>
      <c r="D465" s="142">
        <f t="shared" si="23"/>
        <v>6</v>
      </c>
      <c r="E465" s="10">
        <v>0</v>
      </c>
      <c r="F465" s="10">
        <v>6</v>
      </c>
    </row>
    <row r="466" spans="2:6" ht="15.75" x14ac:dyDescent="0.2">
      <c r="B466" s="312"/>
      <c r="C466" s="145" t="s">
        <v>385</v>
      </c>
      <c r="D466" s="142">
        <f t="shared" si="23"/>
        <v>0</v>
      </c>
      <c r="E466" s="10">
        <v>0</v>
      </c>
      <c r="F466" s="10">
        <v>0</v>
      </c>
    </row>
    <row r="467" spans="2:6" ht="15.75" x14ac:dyDescent="0.2">
      <c r="B467" s="312"/>
      <c r="C467" s="145" t="s">
        <v>386</v>
      </c>
      <c r="D467" s="142">
        <f t="shared" si="23"/>
        <v>1</v>
      </c>
      <c r="E467" s="10">
        <v>0</v>
      </c>
      <c r="F467" s="10">
        <v>1</v>
      </c>
    </row>
    <row r="468" spans="2:6" ht="15.75" customHeight="1" x14ac:dyDescent="0.2">
      <c r="B468" s="312"/>
      <c r="C468" s="146" t="s">
        <v>387</v>
      </c>
      <c r="D468" s="142">
        <f t="shared" si="23"/>
        <v>1.7</v>
      </c>
      <c r="E468" s="10">
        <v>1.7</v>
      </c>
      <c r="F468" s="10">
        <v>0</v>
      </c>
    </row>
    <row r="469" spans="2:6" ht="15.75" x14ac:dyDescent="0.2">
      <c r="B469" s="312"/>
      <c r="C469" s="147" t="s">
        <v>388</v>
      </c>
      <c r="D469" s="142">
        <f t="shared" si="23"/>
        <v>0</v>
      </c>
      <c r="E469" s="10">
        <v>0</v>
      </c>
      <c r="F469" s="10">
        <v>0</v>
      </c>
    </row>
    <row r="470" spans="2:6" ht="15.75" x14ac:dyDescent="0.2">
      <c r="B470" s="312"/>
      <c r="C470" s="145" t="s">
        <v>384</v>
      </c>
      <c r="D470" s="142">
        <f t="shared" si="23"/>
        <v>0</v>
      </c>
      <c r="E470" s="10">
        <v>0</v>
      </c>
      <c r="F470" s="10">
        <v>0</v>
      </c>
    </row>
    <row r="471" spans="2:6" ht="15.75" x14ac:dyDescent="0.2">
      <c r="B471" s="312"/>
      <c r="C471" s="145" t="s">
        <v>393</v>
      </c>
      <c r="D471" s="142">
        <f t="shared" si="23"/>
        <v>-16.600000000000001</v>
      </c>
      <c r="E471" s="10">
        <v>-16.600000000000001</v>
      </c>
      <c r="F471" s="10">
        <v>0</v>
      </c>
    </row>
    <row r="472" spans="2:6" ht="15.75" x14ac:dyDescent="0.2">
      <c r="B472" s="312"/>
      <c r="C472" s="145" t="s">
        <v>390</v>
      </c>
      <c r="D472" s="142">
        <f t="shared" si="23"/>
        <v>3</v>
      </c>
      <c r="E472" s="10">
        <v>0</v>
      </c>
      <c r="F472" s="10">
        <v>3</v>
      </c>
    </row>
    <row r="473" spans="2:6" ht="15.75" x14ac:dyDescent="0.2">
      <c r="B473" s="313"/>
      <c r="C473" s="145" t="s">
        <v>391</v>
      </c>
      <c r="D473" s="142">
        <f t="shared" si="23"/>
        <v>-23.7</v>
      </c>
      <c r="E473" s="10">
        <v>-1.7</v>
      </c>
      <c r="F473" s="10">
        <v>-22</v>
      </c>
    </row>
    <row r="474" spans="2:6" ht="15.75" x14ac:dyDescent="0.25">
      <c r="B474" s="311" t="s">
        <v>110</v>
      </c>
      <c r="C474" s="148"/>
      <c r="D474" s="150">
        <f>SUM(D475:D490)</f>
        <v>0</v>
      </c>
      <c r="E474" s="150">
        <f>SUM(E475:E490)</f>
        <v>0</v>
      </c>
      <c r="F474" s="150">
        <f>SUM(F475:F490)</f>
        <v>-3.5527136788005009E-15</v>
      </c>
    </row>
    <row r="475" spans="2:6" ht="15.75" x14ac:dyDescent="0.2">
      <c r="B475" s="312"/>
      <c r="C475" s="145" t="s">
        <v>379</v>
      </c>
      <c r="D475" s="142">
        <f t="shared" ref="D475:D490" si="24">SUM(E475:F475)</f>
        <v>0</v>
      </c>
      <c r="E475" s="10">
        <v>0</v>
      </c>
      <c r="F475" s="10">
        <v>0</v>
      </c>
    </row>
    <row r="476" spans="2:6" ht="15.75" x14ac:dyDescent="0.2">
      <c r="B476" s="312"/>
      <c r="C476" s="145" t="s">
        <v>380</v>
      </c>
      <c r="D476" s="142">
        <f t="shared" si="24"/>
        <v>4.5</v>
      </c>
      <c r="E476" s="10">
        <v>4.5</v>
      </c>
      <c r="F476" s="10">
        <v>0</v>
      </c>
    </row>
    <row r="477" spans="2:6" ht="15.75" x14ac:dyDescent="0.2">
      <c r="B477" s="312"/>
      <c r="C477" s="145" t="s">
        <v>381</v>
      </c>
      <c r="D477" s="142">
        <f t="shared" si="24"/>
        <v>0</v>
      </c>
      <c r="E477" s="10">
        <v>0</v>
      </c>
      <c r="F477" s="10">
        <v>0</v>
      </c>
    </row>
    <row r="478" spans="2:6" ht="15.75" x14ac:dyDescent="0.2">
      <c r="B478" s="312"/>
      <c r="C478" s="145" t="s">
        <v>392</v>
      </c>
      <c r="D478" s="142">
        <f t="shared" si="24"/>
        <v>0</v>
      </c>
      <c r="E478" s="10">
        <v>0</v>
      </c>
      <c r="F478" s="10">
        <v>0</v>
      </c>
    </row>
    <row r="479" spans="2:6" ht="15.75" x14ac:dyDescent="0.2">
      <c r="B479" s="312"/>
      <c r="C479" s="145" t="s">
        <v>405</v>
      </c>
      <c r="D479" s="142">
        <f t="shared" si="24"/>
        <v>14.9</v>
      </c>
      <c r="E479" s="10">
        <v>8.9</v>
      </c>
      <c r="F479" s="10">
        <v>6</v>
      </c>
    </row>
    <row r="480" spans="2:6" ht="15.75" x14ac:dyDescent="0.2">
      <c r="B480" s="312"/>
      <c r="C480" s="145" t="s">
        <v>402</v>
      </c>
      <c r="D480" s="142">
        <f t="shared" si="24"/>
        <v>10.9</v>
      </c>
      <c r="E480" s="10">
        <v>10.9</v>
      </c>
      <c r="F480" s="10">
        <v>0</v>
      </c>
    </row>
    <row r="481" spans="2:6" ht="15.75" x14ac:dyDescent="0.2">
      <c r="B481" s="312"/>
      <c r="C481" s="145" t="s">
        <v>382</v>
      </c>
      <c r="D481" s="142">
        <f t="shared" si="24"/>
        <v>44</v>
      </c>
      <c r="E481" s="10">
        <v>0</v>
      </c>
      <c r="F481" s="10">
        <v>44</v>
      </c>
    </row>
    <row r="482" spans="2:6" ht="15.75" x14ac:dyDescent="0.2">
      <c r="B482" s="312"/>
      <c r="C482" s="145" t="s">
        <v>384</v>
      </c>
      <c r="D482" s="142">
        <f t="shared" si="24"/>
        <v>0</v>
      </c>
      <c r="E482" s="10">
        <v>0</v>
      </c>
      <c r="F482" s="10">
        <v>0</v>
      </c>
    </row>
    <row r="483" spans="2:6" ht="15.75" x14ac:dyDescent="0.2">
      <c r="B483" s="312"/>
      <c r="C483" s="145" t="s">
        <v>383</v>
      </c>
      <c r="D483" s="142">
        <f t="shared" si="24"/>
        <v>21.5</v>
      </c>
      <c r="E483" s="10">
        <v>6.5</v>
      </c>
      <c r="F483" s="10">
        <v>15</v>
      </c>
    </row>
    <row r="484" spans="2:6" ht="15.75" x14ac:dyDescent="0.2">
      <c r="B484" s="312"/>
      <c r="C484" s="145" t="s">
        <v>385</v>
      </c>
      <c r="D484" s="142">
        <f t="shared" si="24"/>
        <v>25.4</v>
      </c>
      <c r="E484" s="10">
        <v>10.4</v>
      </c>
      <c r="F484" s="10">
        <v>15</v>
      </c>
    </row>
    <row r="485" spans="2:6" ht="15.75" x14ac:dyDescent="0.2">
      <c r="B485" s="312"/>
      <c r="C485" s="145" t="s">
        <v>386</v>
      </c>
      <c r="D485" s="142">
        <f t="shared" si="24"/>
        <v>2</v>
      </c>
      <c r="E485" s="10">
        <v>0</v>
      </c>
      <c r="F485" s="10">
        <v>2</v>
      </c>
    </row>
    <row r="486" spans="2:6" ht="16.5" customHeight="1" x14ac:dyDescent="0.2">
      <c r="B486" s="312"/>
      <c r="C486" s="146" t="s">
        <v>387</v>
      </c>
      <c r="D486" s="142">
        <f t="shared" si="24"/>
        <v>4.5</v>
      </c>
      <c r="E486" s="10">
        <v>2.5</v>
      </c>
      <c r="F486" s="10">
        <v>2</v>
      </c>
    </row>
    <row r="487" spans="2:6" ht="15.75" x14ac:dyDescent="0.2">
      <c r="B487" s="312"/>
      <c r="C487" s="147" t="s">
        <v>388</v>
      </c>
      <c r="D487" s="142">
        <f t="shared" si="24"/>
        <v>-209.9</v>
      </c>
      <c r="E487" s="10">
        <v>-96.7</v>
      </c>
      <c r="F487" s="10">
        <v>-113.2</v>
      </c>
    </row>
    <row r="488" spans="2:6" ht="15.75" x14ac:dyDescent="0.2">
      <c r="B488" s="312"/>
      <c r="C488" s="145" t="s">
        <v>393</v>
      </c>
      <c r="D488" s="142">
        <f t="shared" si="24"/>
        <v>102</v>
      </c>
      <c r="E488" s="10">
        <v>72.8</v>
      </c>
      <c r="F488" s="10">
        <v>29.2</v>
      </c>
    </row>
    <row r="489" spans="2:6" ht="15.75" x14ac:dyDescent="0.2">
      <c r="B489" s="312"/>
      <c r="C489" s="145" t="s">
        <v>390</v>
      </c>
      <c r="D489" s="142">
        <f t="shared" si="24"/>
        <v>0</v>
      </c>
      <c r="E489" s="10">
        <v>0</v>
      </c>
      <c r="F489" s="10">
        <v>0</v>
      </c>
    </row>
    <row r="490" spans="2:6" ht="15.75" x14ac:dyDescent="0.2">
      <c r="B490" s="313"/>
      <c r="C490" s="145" t="s">
        <v>391</v>
      </c>
      <c r="D490" s="142">
        <f t="shared" si="24"/>
        <v>-19.8</v>
      </c>
      <c r="E490" s="10">
        <v>-19.8</v>
      </c>
      <c r="F490" s="10">
        <v>0</v>
      </c>
    </row>
    <row r="491" spans="2:6" ht="15.75" x14ac:dyDescent="0.25">
      <c r="B491" s="311" t="s">
        <v>112</v>
      </c>
      <c r="C491" s="148"/>
      <c r="D491" s="150">
        <f>SUM(D492:D507)</f>
        <v>0</v>
      </c>
      <c r="E491" s="150">
        <f>SUM(E492:E507)</f>
        <v>0</v>
      </c>
      <c r="F491" s="150">
        <f>SUM(F492:F507)</f>
        <v>0</v>
      </c>
    </row>
    <row r="492" spans="2:6" ht="15.75" x14ac:dyDescent="0.2">
      <c r="B492" s="312"/>
      <c r="C492" s="145" t="s">
        <v>379</v>
      </c>
      <c r="D492" s="142">
        <f t="shared" ref="D492:D507" si="25">SUM(E492:F492)</f>
        <v>0</v>
      </c>
      <c r="E492" s="10">
        <v>0</v>
      </c>
      <c r="F492" s="10">
        <v>0</v>
      </c>
    </row>
    <row r="493" spans="2:6" ht="15.75" x14ac:dyDescent="0.2">
      <c r="B493" s="312"/>
      <c r="C493" s="145" t="s">
        <v>380</v>
      </c>
      <c r="D493" s="142">
        <f t="shared" si="25"/>
        <v>0</v>
      </c>
      <c r="E493" s="10">
        <v>0</v>
      </c>
      <c r="F493" s="10">
        <v>0</v>
      </c>
    </row>
    <row r="494" spans="2:6" ht="15.75" x14ac:dyDescent="0.2">
      <c r="B494" s="312"/>
      <c r="C494" s="145" t="s">
        <v>381</v>
      </c>
      <c r="D494" s="142">
        <f t="shared" si="25"/>
        <v>3.8</v>
      </c>
      <c r="E494" s="10">
        <v>0</v>
      </c>
      <c r="F494" s="10">
        <v>3.8</v>
      </c>
    </row>
    <row r="495" spans="2:6" ht="15.75" x14ac:dyDescent="0.2">
      <c r="B495" s="312"/>
      <c r="C495" s="145" t="s">
        <v>382</v>
      </c>
      <c r="D495" s="142">
        <f t="shared" si="25"/>
        <v>17</v>
      </c>
      <c r="E495" s="10">
        <v>0</v>
      </c>
      <c r="F495" s="10">
        <v>17</v>
      </c>
    </row>
    <row r="496" spans="2:6" ht="15.75" x14ac:dyDescent="0.2">
      <c r="B496" s="312"/>
      <c r="C496" s="145" t="s">
        <v>405</v>
      </c>
      <c r="D496" s="142">
        <f t="shared" si="25"/>
        <v>40.6</v>
      </c>
      <c r="E496" s="10">
        <v>4.5999999999999996</v>
      </c>
      <c r="F496" s="10">
        <v>36</v>
      </c>
    </row>
    <row r="497" spans="2:6" ht="15.75" x14ac:dyDescent="0.2">
      <c r="B497" s="312"/>
      <c r="C497" s="145" t="s">
        <v>402</v>
      </c>
      <c r="D497" s="142">
        <f t="shared" si="25"/>
        <v>11.6</v>
      </c>
      <c r="E497" s="10">
        <v>11.6</v>
      </c>
      <c r="F497" s="10">
        <v>0</v>
      </c>
    </row>
    <row r="498" spans="2:6" ht="15.75" x14ac:dyDescent="0.2">
      <c r="B498" s="312"/>
      <c r="C498" s="145" t="s">
        <v>392</v>
      </c>
      <c r="D498" s="142">
        <f t="shared" si="25"/>
        <v>0</v>
      </c>
      <c r="E498" s="10">
        <v>0</v>
      </c>
      <c r="F498" s="10">
        <v>0</v>
      </c>
    </row>
    <row r="499" spans="2:6" ht="15.75" x14ac:dyDescent="0.2">
      <c r="B499" s="312"/>
      <c r="C499" s="145" t="s">
        <v>383</v>
      </c>
      <c r="D499" s="142">
        <f t="shared" si="25"/>
        <v>0</v>
      </c>
      <c r="E499" s="10">
        <v>0</v>
      </c>
      <c r="F499" s="10">
        <v>0</v>
      </c>
    </row>
    <row r="500" spans="2:6" ht="15.75" x14ac:dyDescent="0.2">
      <c r="B500" s="312"/>
      <c r="C500" s="145" t="s">
        <v>385</v>
      </c>
      <c r="D500" s="142">
        <f t="shared" si="25"/>
        <v>0</v>
      </c>
      <c r="E500" s="10">
        <v>0</v>
      </c>
      <c r="F500" s="10">
        <v>0</v>
      </c>
    </row>
    <row r="501" spans="2:6" ht="15.75" x14ac:dyDescent="0.2">
      <c r="B501" s="312"/>
      <c r="C501" s="145" t="s">
        <v>386</v>
      </c>
      <c r="D501" s="142">
        <f t="shared" si="25"/>
        <v>0</v>
      </c>
      <c r="E501" s="10">
        <v>0</v>
      </c>
      <c r="F501" s="10">
        <v>0</v>
      </c>
    </row>
    <row r="502" spans="2:6" ht="18" customHeight="1" x14ac:dyDescent="0.2">
      <c r="B502" s="312"/>
      <c r="C502" s="146" t="s">
        <v>387</v>
      </c>
      <c r="D502" s="142">
        <f t="shared" si="25"/>
        <v>2.4</v>
      </c>
      <c r="E502" s="10">
        <v>0</v>
      </c>
      <c r="F502" s="10">
        <v>2.4</v>
      </c>
    </row>
    <row r="503" spans="2:6" ht="15.75" x14ac:dyDescent="0.2">
      <c r="B503" s="312"/>
      <c r="C503" s="145" t="s">
        <v>384</v>
      </c>
      <c r="D503" s="142">
        <f t="shared" si="25"/>
        <v>0</v>
      </c>
      <c r="E503" s="10">
        <v>0</v>
      </c>
      <c r="F503" s="10">
        <v>0</v>
      </c>
    </row>
    <row r="504" spans="2:6" ht="15.75" x14ac:dyDescent="0.2">
      <c r="B504" s="312"/>
      <c r="C504" s="145" t="s">
        <v>393</v>
      </c>
      <c r="D504" s="142">
        <f t="shared" si="25"/>
        <v>-16.2</v>
      </c>
      <c r="E504" s="10">
        <v>-16.2</v>
      </c>
      <c r="F504" s="10">
        <v>0</v>
      </c>
    </row>
    <row r="505" spans="2:6" ht="15.75" x14ac:dyDescent="0.2">
      <c r="B505" s="312"/>
      <c r="C505" s="145" t="s">
        <v>388</v>
      </c>
      <c r="D505" s="142">
        <f t="shared" si="25"/>
        <v>0</v>
      </c>
      <c r="E505" s="10">
        <v>0</v>
      </c>
      <c r="F505" s="10">
        <v>0</v>
      </c>
    </row>
    <row r="506" spans="2:6" ht="15.75" x14ac:dyDescent="0.2">
      <c r="B506" s="312"/>
      <c r="C506" s="145" t="s">
        <v>390</v>
      </c>
      <c r="D506" s="142">
        <f t="shared" si="25"/>
        <v>0</v>
      </c>
      <c r="E506" s="10">
        <v>0</v>
      </c>
      <c r="F506" s="10">
        <v>0</v>
      </c>
    </row>
    <row r="507" spans="2:6" ht="15.75" x14ac:dyDescent="0.2">
      <c r="B507" s="313"/>
      <c r="C507" s="145" t="s">
        <v>391</v>
      </c>
      <c r="D507" s="142">
        <f t="shared" si="25"/>
        <v>-59.2</v>
      </c>
      <c r="E507" s="10">
        <v>0</v>
      </c>
      <c r="F507" s="10">
        <v>-59.2</v>
      </c>
    </row>
    <row r="508" spans="2:6" ht="15.75" x14ac:dyDescent="0.25">
      <c r="B508" s="311" t="s">
        <v>35</v>
      </c>
      <c r="C508" s="148"/>
      <c r="D508" s="150">
        <f>SUM(D509:D524)</f>
        <v>0</v>
      </c>
      <c r="E508" s="150">
        <f>SUM(E509:E524)</f>
        <v>0</v>
      </c>
      <c r="F508" s="150">
        <f>SUM(F509:F524)</f>
        <v>0</v>
      </c>
    </row>
    <row r="509" spans="2:6" ht="15.75" x14ac:dyDescent="0.2">
      <c r="B509" s="312"/>
      <c r="C509" s="145" t="s">
        <v>379</v>
      </c>
      <c r="D509" s="142">
        <f t="shared" ref="D509:D524" si="26">SUM(E509:F509)</f>
        <v>11.3</v>
      </c>
      <c r="E509" s="10">
        <v>0</v>
      </c>
      <c r="F509" s="10">
        <v>11.3</v>
      </c>
    </row>
    <row r="510" spans="2:6" ht="15.75" x14ac:dyDescent="0.2">
      <c r="B510" s="312"/>
      <c r="C510" s="145" t="s">
        <v>380</v>
      </c>
      <c r="D510" s="142">
        <f t="shared" si="26"/>
        <v>0</v>
      </c>
      <c r="E510" s="10">
        <v>0</v>
      </c>
      <c r="F510" s="10">
        <v>0</v>
      </c>
    </row>
    <row r="511" spans="2:6" ht="15.75" x14ac:dyDescent="0.2">
      <c r="B511" s="312"/>
      <c r="C511" s="145" t="s">
        <v>381</v>
      </c>
      <c r="D511" s="142">
        <f t="shared" si="26"/>
        <v>0</v>
      </c>
      <c r="E511" s="10">
        <v>0</v>
      </c>
      <c r="F511" s="10">
        <v>0</v>
      </c>
    </row>
    <row r="512" spans="2:6" ht="15.75" x14ac:dyDescent="0.2">
      <c r="B512" s="312"/>
      <c r="C512" s="145" t="s">
        <v>382</v>
      </c>
      <c r="D512" s="142">
        <f t="shared" si="26"/>
        <v>0</v>
      </c>
      <c r="E512" s="10">
        <v>0</v>
      </c>
      <c r="F512" s="10">
        <v>0</v>
      </c>
    </row>
    <row r="513" spans="2:6" ht="15.75" x14ac:dyDescent="0.2">
      <c r="B513" s="312"/>
      <c r="C513" s="145" t="s">
        <v>405</v>
      </c>
      <c r="D513" s="142">
        <f t="shared" si="26"/>
        <v>7.2</v>
      </c>
      <c r="E513" s="10">
        <v>0</v>
      </c>
      <c r="F513" s="10">
        <v>7.2</v>
      </c>
    </row>
    <row r="514" spans="2:6" ht="15.75" x14ac:dyDescent="0.2">
      <c r="B514" s="312"/>
      <c r="C514" s="145" t="s">
        <v>392</v>
      </c>
      <c r="D514" s="142">
        <f t="shared" si="26"/>
        <v>0.6</v>
      </c>
      <c r="E514" s="10">
        <v>0.6</v>
      </c>
      <c r="F514" s="10">
        <v>0</v>
      </c>
    </row>
    <row r="515" spans="2:6" ht="15.75" x14ac:dyDescent="0.2">
      <c r="B515" s="312"/>
      <c r="C515" s="145" t="s">
        <v>402</v>
      </c>
      <c r="D515" s="142">
        <f t="shared" si="26"/>
        <v>8.9</v>
      </c>
      <c r="E515" s="10">
        <v>8.9</v>
      </c>
      <c r="F515" s="10">
        <v>0</v>
      </c>
    </row>
    <row r="516" spans="2:6" ht="15.75" x14ac:dyDescent="0.2">
      <c r="B516" s="312"/>
      <c r="C516" s="145" t="s">
        <v>384</v>
      </c>
      <c r="D516" s="142">
        <f t="shared" si="26"/>
        <v>0</v>
      </c>
      <c r="E516" s="10">
        <v>0</v>
      </c>
      <c r="F516" s="10">
        <v>0</v>
      </c>
    </row>
    <row r="517" spans="2:6" ht="15.75" x14ac:dyDescent="0.2">
      <c r="B517" s="312"/>
      <c r="C517" s="145" t="s">
        <v>383</v>
      </c>
      <c r="D517" s="142">
        <f t="shared" si="26"/>
        <v>0</v>
      </c>
      <c r="E517" s="10">
        <v>0</v>
      </c>
      <c r="F517" s="10">
        <v>0</v>
      </c>
    </row>
    <row r="518" spans="2:6" ht="15.75" x14ac:dyDescent="0.2">
      <c r="B518" s="312"/>
      <c r="C518" s="145" t="s">
        <v>385</v>
      </c>
      <c r="D518" s="142">
        <f t="shared" si="26"/>
        <v>0</v>
      </c>
      <c r="E518" s="10">
        <v>0</v>
      </c>
      <c r="F518" s="10">
        <v>0</v>
      </c>
    </row>
    <row r="519" spans="2:6" ht="15.75" x14ac:dyDescent="0.2">
      <c r="B519" s="312"/>
      <c r="C519" s="145" t="s">
        <v>386</v>
      </c>
      <c r="D519" s="142">
        <f t="shared" si="26"/>
        <v>2</v>
      </c>
      <c r="E519" s="10">
        <v>0</v>
      </c>
      <c r="F519" s="10">
        <v>2</v>
      </c>
    </row>
    <row r="520" spans="2:6" ht="16.5" customHeight="1" x14ac:dyDescent="0.2">
      <c r="B520" s="312"/>
      <c r="C520" s="146" t="s">
        <v>387</v>
      </c>
      <c r="D520" s="142">
        <f t="shared" si="26"/>
        <v>0</v>
      </c>
      <c r="E520" s="10">
        <v>0</v>
      </c>
      <c r="F520" s="10">
        <v>0</v>
      </c>
    </row>
    <row r="521" spans="2:6" ht="15.75" x14ac:dyDescent="0.2">
      <c r="B521" s="312"/>
      <c r="C521" s="147" t="s">
        <v>388</v>
      </c>
      <c r="D521" s="142">
        <f t="shared" si="26"/>
        <v>0</v>
      </c>
      <c r="E521" s="10">
        <v>0</v>
      </c>
      <c r="F521" s="10">
        <v>0</v>
      </c>
    </row>
    <row r="522" spans="2:6" ht="15.75" x14ac:dyDescent="0.2">
      <c r="B522" s="312"/>
      <c r="C522" s="145" t="s">
        <v>393</v>
      </c>
      <c r="D522" s="142">
        <f t="shared" si="26"/>
        <v>-8.9</v>
      </c>
      <c r="E522" s="10">
        <v>-8.9</v>
      </c>
      <c r="F522" s="10">
        <v>0</v>
      </c>
    </row>
    <row r="523" spans="2:6" ht="15.75" x14ac:dyDescent="0.2">
      <c r="B523" s="312"/>
      <c r="C523" s="145" t="s">
        <v>390</v>
      </c>
      <c r="D523" s="142">
        <f t="shared" si="26"/>
        <v>0</v>
      </c>
      <c r="E523" s="10">
        <v>0</v>
      </c>
      <c r="F523" s="10">
        <v>0</v>
      </c>
    </row>
    <row r="524" spans="2:6" ht="15.75" x14ac:dyDescent="0.2">
      <c r="B524" s="313"/>
      <c r="C524" s="145" t="s">
        <v>391</v>
      </c>
      <c r="D524" s="142">
        <f t="shared" si="26"/>
        <v>-21.1</v>
      </c>
      <c r="E524" s="10">
        <v>-0.6</v>
      </c>
      <c r="F524" s="10">
        <v>-20.5</v>
      </c>
    </row>
    <row r="525" spans="2:6" ht="15.75" x14ac:dyDescent="0.25">
      <c r="B525" s="311" t="s">
        <v>114</v>
      </c>
      <c r="C525" s="148"/>
      <c r="D525" s="150">
        <f>SUM(D526:D540)</f>
        <v>0</v>
      </c>
      <c r="E525" s="150">
        <f>SUM(E526:E540)</f>
        <v>0</v>
      </c>
      <c r="F525" s="150">
        <f>SUM(F526:F540)</f>
        <v>0</v>
      </c>
    </row>
    <row r="526" spans="2:6" ht="15.75" x14ac:dyDescent="0.2">
      <c r="B526" s="312"/>
      <c r="C526" s="145" t="s">
        <v>379</v>
      </c>
      <c r="D526" s="142">
        <f t="shared" ref="D526:D540" si="27">SUM(E526:F526)</f>
        <v>-65.7</v>
      </c>
      <c r="E526" s="10">
        <v>-8.6999999999999993</v>
      </c>
      <c r="F526" s="10">
        <v>-57</v>
      </c>
    </row>
    <row r="527" spans="2:6" ht="15.75" x14ac:dyDescent="0.2">
      <c r="B527" s="312"/>
      <c r="C527" s="145" t="s">
        <v>380</v>
      </c>
      <c r="D527" s="142">
        <f t="shared" si="27"/>
        <v>4</v>
      </c>
      <c r="E527" s="10">
        <v>0</v>
      </c>
      <c r="F527" s="10">
        <v>4</v>
      </c>
    </row>
    <row r="528" spans="2:6" ht="15.75" x14ac:dyDescent="0.2">
      <c r="B528" s="312"/>
      <c r="C528" s="145" t="s">
        <v>381</v>
      </c>
      <c r="D528" s="142">
        <f t="shared" si="27"/>
        <v>0</v>
      </c>
      <c r="E528" s="10">
        <v>0</v>
      </c>
      <c r="F528" s="10">
        <v>0</v>
      </c>
    </row>
    <row r="529" spans="2:6" ht="15.75" x14ac:dyDescent="0.2">
      <c r="B529" s="312"/>
      <c r="C529" s="145" t="s">
        <v>382</v>
      </c>
      <c r="D529" s="142">
        <f t="shared" si="27"/>
        <v>34.200000000000003</v>
      </c>
      <c r="E529" s="10">
        <v>12.2</v>
      </c>
      <c r="F529" s="10">
        <v>22</v>
      </c>
    </row>
    <row r="530" spans="2:6" ht="15.75" x14ac:dyDescent="0.2">
      <c r="B530" s="312"/>
      <c r="C530" s="145" t="s">
        <v>405</v>
      </c>
      <c r="D530" s="142">
        <f t="shared" si="27"/>
        <v>12</v>
      </c>
      <c r="E530" s="10">
        <v>12</v>
      </c>
      <c r="F530" s="10">
        <v>0</v>
      </c>
    </row>
    <row r="531" spans="2:6" ht="15.75" x14ac:dyDescent="0.2">
      <c r="B531" s="312"/>
      <c r="C531" s="145" t="s">
        <v>402</v>
      </c>
      <c r="D531" s="142">
        <f t="shared" si="27"/>
        <v>8.6999999999999993</v>
      </c>
      <c r="E531" s="10">
        <v>8.6999999999999993</v>
      </c>
      <c r="F531" s="10">
        <v>0</v>
      </c>
    </row>
    <row r="532" spans="2:6" ht="15.75" x14ac:dyDescent="0.2">
      <c r="B532" s="312"/>
      <c r="C532" s="145" t="s">
        <v>384</v>
      </c>
      <c r="D532" s="142">
        <f t="shared" si="27"/>
        <v>0</v>
      </c>
      <c r="E532" s="10">
        <v>0</v>
      </c>
      <c r="F532" s="10">
        <v>0</v>
      </c>
    </row>
    <row r="533" spans="2:6" ht="15.75" x14ac:dyDescent="0.2">
      <c r="B533" s="312"/>
      <c r="C533" s="145" t="s">
        <v>383</v>
      </c>
      <c r="D533" s="142">
        <f t="shared" si="27"/>
        <v>5</v>
      </c>
      <c r="E533" s="10">
        <v>0</v>
      </c>
      <c r="F533" s="10">
        <v>5</v>
      </c>
    </row>
    <row r="534" spans="2:6" ht="15.75" x14ac:dyDescent="0.2">
      <c r="B534" s="312"/>
      <c r="C534" s="145" t="s">
        <v>385</v>
      </c>
      <c r="D534" s="142">
        <f t="shared" si="27"/>
        <v>2</v>
      </c>
      <c r="E534" s="10">
        <v>0</v>
      </c>
      <c r="F534" s="10">
        <v>2</v>
      </c>
    </row>
    <row r="535" spans="2:6" ht="15.75" x14ac:dyDescent="0.2">
      <c r="B535" s="312"/>
      <c r="C535" s="145" t="s">
        <v>386</v>
      </c>
      <c r="D535" s="142">
        <f t="shared" si="27"/>
        <v>2</v>
      </c>
      <c r="E535" s="10">
        <v>0</v>
      </c>
      <c r="F535" s="10">
        <v>2</v>
      </c>
    </row>
    <row r="536" spans="2:6" ht="18" customHeight="1" x14ac:dyDescent="0.2">
      <c r="B536" s="312"/>
      <c r="C536" s="146" t="s">
        <v>387</v>
      </c>
      <c r="D536" s="142">
        <f t="shared" si="27"/>
        <v>2.7</v>
      </c>
      <c r="E536" s="10">
        <v>0.7</v>
      </c>
      <c r="F536" s="10">
        <v>2</v>
      </c>
    </row>
    <row r="537" spans="2:6" ht="15.75" x14ac:dyDescent="0.2">
      <c r="B537" s="312"/>
      <c r="C537" s="147" t="s">
        <v>388</v>
      </c>
      <c r="D537" s="142">
        <f t="shared" si="27"/>
        <v>0</v>
      </c>
      <c r="E537" s="10">
        <v>0</v>
      </c>
      <c r="F537" s="10">
        <v>0</v>
      </c>
    </row>
    <row r="538" spans="2:6" ht="15.75" x14ac:dyDescent="0.2">
      <c r="B538" s="312"/>
      <c r="C538" s="145" t="s">
        <v>393</v>
      </c>
      <c r="D538" s="142">
        <f t="shared" si="27"/>
        <v>7.1</v>
      </c>
      <c r="E538" s="10">
        <v>-12.9</v>
      </c>
      <c r="F538" s="10">
        <v>20</v>
      </c>
    </row>
    <row r="539" spans="2:6" ht="15.75" x14ac:dyDescent="0.2">
      <c r="B539" s="312"/>
      <c r="C539" s="145" t="s">
        <v>390</v>
      </c>
      <c r="D539" s="142">
        <f t="shared" si="27"/>
        <v>0</v>
      </c>
      <c r="E539" s="10">
        <v>0</v>
      </c>
      <c r="F539" s="10">
        <v>0</v>
      </c>
    </row>
    <row r="540" spans="2:6" ht="15.75" x14ac:dyDescent="0.2">
      <c r="B540" s="312"/>
      <c r="C540" s="145" t="s">
        <v>391</v>
      </c>
      <c r="D540" s="142">
        <f t="shared" si="27"/>
        <v>-12</v>
      </c>
      <c r="E540" s="10">
        <v>-12</v>
      </c>
      <c r="F540" s="10">
        <v>0</v>
      </c>
    </row>
    <row r="541" spans="2:6" ht="15.75" x14ac:dyDescent="0.25">
      <c r="B541" s="311" t="s">
        <v>37</v>
      </c>
      <c r="C541" s="148"/>
      <c r="D541" s="150">
        <f>SUM(D542:D558)</f>
        <v>0</v>
      </c>
      <c r="E541" s="150">
        <f>SUM(E542:E558)</f>
        <v>-3.5527136788005009E-15</v>
      </c>
      <c r="F541" s="150">
        <f>SUM(F542:F558)</f>
        <v>0</v>
      </c>
    </row>
    <row r="542" spans="2:6" ht="15.75" x14ac:dyDescent="0.2">
      <c r="B542" s="312"/>
      <c r="C542" s="145" t="s">
        <v>379</v>
      </c>
      <c r="D542" s="142">
        <f t="shared" ref="D542:D558" si="28">SUM(E542:F542)</f>
        <v>0</v>
      </c>
      <c r="E542" s="10">
        <v>0</v>
      </c>
      <c r="F542" s="10">
        <v>0</v>
      </c>
    </row>
    <row r="543" spans="2:6" ht="15.75" x14ac:dyDescent="0.2">
      <c r="B543" s="312"/>
      <c r="C543" s="145" t="s">
        <v>380</v>
      </c>
      <c r="D543" s="142">
        <f t="shared" si="28"/>
        <v>3.1</v>
      </c>
      <c r="E543" s="10">
        <v>3.1</v>
      </c>
      <c r="F543" s="10">
        <v>0</v>
      </c>
    </row>
    <row r="544" spans="2:6" ht="15.75" x14ac:dyDescent="0.2">
      <c r="B544" s="312"/>
      <c r="C544" s="145" t="s">
        <v>381</v>
      </c>
      <c r="D544" s="142">
        <f t="shared" si="28"/>
        <v>-12.100000000000001</v>
      </c>
      <c r="E544" s="10">
        <v>8</v>
      </c>
      <c r="F544" s="10">
        <v>-20.100000000000001</v>
      </c>
    </row>
    <row r="545" spans="2:6" ht="15.75" x14ac:dyDescent="0.2">
      <c r="B545" s="312"/>
      <c r="C545" s="145" t="s">
        <v>405</v>
      </c>
      <c r="D545" s="142">
        <f t="shared" si="28"/>
        <v>6</v>
      </c>
      <c r="E545" s="10">
        <v>0</v>
      </c>
      <c r="F545" s="10">
        <v>6</v>
      </c>
    </row>
    <row r="546" spans="2:6" ht="15.75" x14ac:dyDescent="0.2">
      <c r="B546" s="312"/>
      <c r="C546" s="145" t="s">
        <v>407</v>
      </c>
      <c r="D546" s="142">
        <f>SUM(E546:F546)</f>
        <v>6</v>
      </c>
      <c r="E546" s="10">
        <v>0</v>
      </c>
      <c r="F546" s="10">
        <v>6</v>
      </c>
    </row>
    <row r="547" spans="2:6" ht="15.75" x14ac:dyDescent="0.2">
      <c r="B547" s="312"/>
      <c r="C547" s="145" t="s">
        <v>402</v>
      </c>
      <c r="D547" s="142">
        <f>SUM(E547:F547)</f>
        <v>13.8</v>
      </c>
      <c r="E547" s="10">
        <v>13.8</v>
      </c>
      <c r="F547" s="10">
        <v>0</v>
      </c>
    </row>
    <row r="548" spans="2:6" ht="15.75" x14ac:dyDescent="0.2">
      <c r="B548" s="312"/>
      <c r="C548" s="145" t="s">
        <v>382</v>
      </c>
      <c r="D548" s="142">
        <f t="shared" si="28"/>
        <v>10</v>
      </c>
      <c r="E548" s="10">
        <v>0</v>
      </c>
      <c r="F548" s="10">
        <v>10</v>
      </c>
    </row>
    <row r="549" spans="2:6" ht="15.75" x14ac:dyDescent="0.2">
      <c r="B549" s="312"/>
      <c r="C549" s="145" t="s">
        <v>384</v>
      </c>
      <c r="D549" s="142">
        <f t="shared" si="28"/>
        <v>0</v>
      </c>
      <c r="E549" s="10">
        <v>0</v>
      </c>
      <c r="F549" s="10">
        <v>0</v>
      </c>
    </row>
    <row r="550" spans="2:6" ht="15.75" x14ac:dyDescent="0.2">
      <c r="B550" s="312"/>
      <c r="C550" s="145" t="s">
        <v>383</v>
      </c>
      <c r="D550" s="142">
        <f t="shared" si="28"/>
        <v>0</v>
      </c>
      <c r="E550" s="10">
        <v>0</v>
      </c>
      <c r="F550" s="10">
        <v>0</v>
      </c>
    </row>
    <row r="551" spans="2:6" ht="15.75" x14ac:dyDescent="0.2">
      <c r="B551" s="312"/>
      <c r="C551" s="145" t="s">
        <v>385</v>
      </c>
      <c r="D551" s="142">
        <f t="shared" si="28"/>
        <v>0</v>
      </c>
      <c r="E551" s="10">
        <v>0</v>
      </c>
      <c r="F551" s="10">
        <v>0</v>
      </c>
    </row>
    <row r="552" spans="2:6" ht="15.75" x14ac:dyDescent="0.2">
      <c r="B552" s="312"/>
      <c r="C552" s="145" t="s">
        <v>386</v>
      </c>
      <c r="D552" s="142">
        <f t="shared" si="28"/>
        <v>16.3</v>
      </c>
      <c r="E552" s="10">
        <v>0</v>
      </c>
      <c r="F552" s="10">
        <v>16.3</v>
      </c>
    </row>
    <row r="553" spans="2:6" ht="15" customHeight="1" x14ac:dyDescent="0.2">
      <c r="B553" s="312"/>
      <c r="C553" s="146" t="s">
        <v>387</v>
      </c>
      <c r="D553" s="142">
        <f t="shared" si="28"/>
        <v>2</v>
      </c>
      <c r="E553" s="10">
        <v>0</v>
      </c>
      <c r="F553" s="10">
        <v>2</v>
      </c>
    </row>
    <row r="554" spans="2:6" ht="15.75" x14ac:dyDescent="0.2">
      <c r="B554" s="312"/>
      <c r="C554" s="147" t="s">
        <v>388</v>
      </c>
      <c r="D554" s="142">
        <f t="shared" si="28"/>
        <v>0.5</v>
      </c>
      <c r="E554" s="10">
        <v>-13.8</v>
      </c>
      <c r="F554" s="10">
        <v>14.3</v>
      </c>
    </row>
    <row r="555" spans="2:6" ht="15.75" x14ac:dyDescent="0.2">
      <c r="B555" s="312"/>
      <c r="C555" s="147" t="s">
        <v>395</v>
      </c>
      <c r="D555" s="142">
        <f t="shared" si="28"/>
        <v>0</v>
      </c>
      <c r="E555" s="10">
        <v>0</v>
      </c>
      <c r="F555" s="10">
        <v>0</v>
      </c>
    </row>
    <row r="556" spans="2:6" ht="15.75" x14ac:dyDescent="0.2">
      <c r="B556" s="312"/>
      <c r="C556" s="145" t="s">
        <v>393</v>
      </c>
      <c r="D556" s="142">
        <f t="shared" si="28"/>
        <v>-42.6</v>
      </c>
      <c r="E556" s="10">
        <v>-42.6</v>
      </c>
      <c r="F556" s="10">
        <v>0</v>
      </c>
    </row>
    <row r="557" spans="2:6" ht="15.75" x14ac:dyDescent="0.2">
      <c r="B557" s="312"/>
      <c r="C557" s="145" t="s">
        <v>390</v>
      </c>
      <c r="D557" s="142">
        <f t="shared" si="28"/>
        <v>43</v>
      </c>
      <c r="E557" s="10">
        <v>31.5</v>
      </c>
      <c r="F557" s="10">
        <v>11.5</v>
      </c>
    </row>
    <row r="558" spans="2:6" ht="15.75" x14ac:dyDescent="0.2">
      <c r="B558" s="313"/>
      <c r="C558" s="145" t="s">
        <v>391</v>
      </c>
      <c r="D558" s="142">
        <f t="shared" si="28"/>
        <v>-46</v>
      </c>
      <c r="E558" s="10">
        <v>0</v>
      </c>
      <c r="F558" s="10">
        <v>-46</v>
      </c>
    </row>
    <row r="559" spans="2:6" ht="15.75" x14ac:dyDescent="0.25">
      <c r="B559" s="311" t="s">
        <v>116</v>
      </c>
      <c r="C559" s="148"/>
      <c r="D559" s="150">
        <f>SUM(D560:D576)</f>
        <v>0</v>
      </c>
      <c r="E559" s="150">
        <f>SUM(E560:E576)</f>
        <v>0</v>
      </c>
      <c r="F559" s="150">
        <f>SUM(F560:F576)</f>
        <v>0</v>
      </c>
    </row>
    <row r="560" spans="2:6" ht="15.75" x14ac:dyDescent="0.2">
      <c r="B560" s="312"/>
      <c r="C560" s="145" t="s">
        <v>379</v>
      </c>
      <c r="D560" s="142">
        <f t="shared" ref="D560:D576" si="29">SUM(E560:F560)</f>
        <v>0</v>
      </c>
      <c r="E560" s="10">
        <v>0</v>
      </c>
      <c r="F560" s="10">
        <v>0</v>
      </c>
    </row>
    <row r="561" spans="2:6" ht="15.75" x14ac:dyDescent="0.2">
      <c r="B561" s="312"/>
      <c r="C561" s="145" t="s">
        <v>380</v>
      </c>
      <c r="D561" s="142">
        <f t="shared" si="29"/>
        <v>2</v>
      </c>
      <c r="E561" s="10">
        <v>0</v>
      </c>
      <c r="F561" s="10">
        <v>2</v>
      </c>
    </row>
    <row r="562" spans="2:6" ht="15.75" x14ac:dyDescent="0.2">
      <c r="B562" s="312"/>
      <c r="C562" s="145" t="s">
        <v>381</v>
      </c>
      <c r="D562" s="142">
        <f t="shared" si="29"/>
        <v>0</v>
      </c>
      <c r="E562" s="10">
        <v>0</v>
      </c>
      <c r="F562" s="10">
        <v>0</v>
      </c>
    </row>
    <row r="563" spans="2:6" ht="15.75" x14ac:dyDescent="0.2">
      <c r="B563" s="312"/>
      <c r="C563" s="145" t="s">
        <v>382</v>
      </c>
      <c r="D563" s="142">
        <f t="shared" si="29"/>
        <v>0</v>
      </c>
      <c r="E563" s="10">
        <v>0</v>
      </c>
      <c r="F563" s="10">
        <v>0</v>
      </c>
    </row>
    <row r="564" spans="2:6" ht="15.75" x14ac:dyDescent="0.2">
      <c r="B564" s="312"/>
      <c r="C564" s="145" t="s">
        <v>402</v>
      </c>
      <c r="D564" s="142">
        <f t="shared" si="29"/>
        <v>11.1</v>
      </c>
      <c r="E564" s="10">
        <v>11.1</v>
      </c>
      <c r="F564" s="10">
        <v>0</v>
      </c>
    </row>
    <row r="565" spans="2:6" ht="15.75" x14ac:dyDescent="0.2">
      <c r="B565" s="312"/>
      <c r="C565" s="145" t="s">
        <v>405</v>
      </c>
      <c r="D565" s="142">
        <f t="shared" si="29"/>
        <v>31.5</v>
      </c>
      <c r="E565" s="10">
        <v>19.5</v>
      </c>
      <c r="F565" s="10">
        <v>12</v>
      </c>
    </row>
    <row r="566" spans="2:6" ht="15.75" x14ac:dyDescent="0.2">
      <c r="B566" s="312"/>
      <c r="C566" s="145" t="s">
        <v>416</v>
      </c>
      <c r="D566" s="142">
        <f t="shared" si="29"/>
        <v>4.4000000000000004</v>
      </c>
      <c r="E566" s="10">
        <v>4.4000000000000004</v>
      </c>
      <c r="F566" s="10">
        <v>0</v>
      </c>
    </row>
    <row r="567" spans="2:6" ht="15.75" x14ac:dyDescent="0.2">
      <c r="B567" s="312"/>
      <c r="C567" s="145" t="s">
        <v>407</v>
      </c>
      <c r="D567" s="142">
        <f t="shared" si="29"/>
        <v>11</v>
      </c>
      <c r="E567" s="10">
        <v>0</v>
      </c>
      <c r="F567" s="10">
        <v>11</v>
      </c>
    </row>
    <row r="568" spans="2:6" ht="15.75" x14ac:dyDescent="0.2">
      <c r="B568" s="312"/>
      <c r="C568" s="145" t="s">
        <v>384</v>
      </c>
      <c r="D568" s="142">
        <f t="shared" si="29"/>
        <v>0</v>
      </c>
      <c r="E568" s="10">
        <v>0</v>
      </c>
      <c r="F568" s="10">
        <v>0</v>
      </c>
    </row>
    <row r="569" spans="2:6" ht="15.75" x14ac:dyDescent="0.2">
      <c r="B569" s="312"/>
      <c r="C569" s="145" t="s">
        <v>383</v>
      </c>
      <c r="D569" s="142">
        <f t="shared" si="29"/>
        <v>0</v>
      </c>
      <c r="E569" s="10">
        <v>0</v>
      </c>
      <c r="F569" s="10">
        <v>0</v>
      </c>
    </row>
    <row r="570" spans="2:6" ht="15.75" x14ac:dyDescent="0.2">
      <c r="B570" s="312"/>
      <c r="C570" s="145" t="s">
        <v>385</v>
      </c>
      <c r="D570" s="142">
        <f t="shared" si="29"/>
        <v>6.1</v>
      </c>
      <c r="E570" s="10">
        <v>0</v>
      </c>
      <c r="F570" s="10">
        <v>6.1</v>
      </c>
    </row>
    <row r="571" spans="2:6" ht="15.75" x14ac:dyDescent="0.2">
      <c r="B571" s="312"/>
      <c r="C571" s="145" t="s">
        <v>386</v>
      </c>
      <c r="D571" s="142">
        <f t="shared" si="29"/>
        <v>0</v>
      </c>
      <c r="E571" s="10">
        <v>0</v>
      </c>
      <c r="F571" s="10">
        <v>0</v>
      </c>
    </row>
    <row r="572" spans="2:6" ht="18" customHeight="1" x14ac:dyDescent="0.2">
      <c r="B572" s="312"/>
      <c r="C572" s="146" t="s">
        <v>387</v>
      </c>
      <c r="D572" s="142">
        <f t="shared" si="29"/>
        <v>0</v>
      </c>
      <c r="E572" s="10">
        <v>0</v>
      </c>
      <c r="F572" s="10">
        <v>0</v>
      </c>
    </row>
    <row r="573" spans="2:6" ht="15.75" x14ac:dyDescent="0.2">
      <c r="B573" s="312"/>
      <c r="C573" s="147" t="s">
        <v>388</v>
      </c>
      <c r="D573" s="142">
        <f t="shared" si="29"/>
        <v>0</v>
      </c>
      <c r="E573" s="10">
        <v>0</v>
      </c>
      <c r="F573" s="10">
        <v>0</v>
      </c>
    </row>
    <row r="574" spans="2:6" ht="15.75" x14ac:dyDescent="0.2">
      <c r="B574" s="312"/>
      <c r="C574" s="145" t="s">
        <v>393</v>
      </c>
      <c r="D574" s="142">
        <f t="shared" si="29"/>
        <v>-35</v>
      </c>
      <c r="E574" s="10">
        <v>-35</v>
      </c>
      <c r="F574" s="10">
        <v>0</v>
      </c>
    </row>
    <row r="575" spans="2:6" ht="15.75" x14ac:dyDescent="0.2">
      <c r="B575" s="312"/>
      <c r="C575" s="145" t="s">
        <v>390</v>
      </c>
      <c r="D575" s="142">
        <f t="shared" si="29"/>
        <v>0</v>
      </c>
      <c r="E575" s="10">
        <v>0</v>
      </c>
      <c r="F575" s="10">
        <v>0</v>
      </c>
    </row>
    <row r="576" spans="2:6" ht="15.75" x14ac:dyDescent="0.2">
      <c r="B576" s="313"/>
      <c r="C576" s="145" t="s">
        <v>391</v>
      </c>
      <c r="D576" s="142">
        <f t="shared" si="29"/>
        <v>-31.1</v>
      </c>
      <c r="E576" s="10">
        <v>0</v>
      </c>
      <c r="F576" s="10">
        <v>-31.1</v>
      </c>
    </row>
    <row r="577" spans="2:6" ht="15.75" x14ac:dyDescent="0.25">
      <c r="B577" s="311" t="s">
        <v>118</v>
      </c>
      <c r="C577" s="148"/>
      <c r="D577" s="150">
        <f>SUM(D578:D595)</f>
        <v>0</v>
      </c>
      <c r="E577" s="150">
        <f>SUM(E578:E595)</f>
        <v>0</v>
      </c>
      <c r="F577" s="150">
        <f>SUM(F578:F595)</f>
        <v>0</v>
      </c>
    </row>
    <row r="578" spans="2:6" ht="15.75" x14ac:dyDescent="0.2">
      <c r="B578" s="312"/>
      <c r="C578" s="145" t="s">
        <v>379</v>
      </c>
      <c r="D578" s="142">
        <f t="shared" ref="D578:D595" si="30">SUM(E578:F578)</f>
        <v>0</v>
      </c>
      <c r="E578" s="10">
        <v>0</v>
      </c>
      <c r="F578" s="10">
        <v>0</v>
      </c>
    </row>
    <row r="579" spans="2:6" ht="15.75" x14ac:dyDescent="0.2">
      <c r="B579" s="312"/>
      <c r="C579" s="145" t="s">
        <v>380</v>
      </c>
      <c r="D579" s="142">
        <f t="shared" si="30"/>
        <v>0.2</v>
      </c>
      <c r="E579" s="10">
        <v>0</v>
      </c>
      <c r="F579" s="10">
        <v>0.2</v>
      </c>
    </row>
    <row r="580" spans="2:6" ht="15.75" x14ac:dyDescent="0.2">
      <c r="B580" s="312"/>
      <c r="C580" s="145" t="s">
        <v>381</v>
      </c>
      <c r="D580" s="142">
        <f t="shared" si="30"/>
        <v>0</v>
      </c>
      <c r="E580" s="10">
        <v>0</v>
      </c>
      <c r="F580" s="10">
        <v>0</v>
      </c>
    </row>
    <row r="581" spans="2:6" ht="15.75" x14ac:dyDescent="0.2">
      <c r="B581" s="312"/>
      <c r="C581" s="145" t="s">
        <v>382</v>
      </c>
      <c r="D581" s="142">
        <f t="shared" si="30"/>
        <v>0</v>
      </c>
      <c r="E581" s="10">
        <v>0</v>
      </c>
      <c r="F581" s="10">
        <v>0</v>
      </c>
    </row>
    <row r="582" spans="2:6" ht="15.75" x14ac:dyDescent="0.2">
      <c r="B582" s="312"/>
      <c r="C582" s="145" t="s">
        <v>402</v>
      </c>
      <c r="D582" s="142">
        <f t="shared" si="30"/>
        <v>9.9</v>
      </c>
      <c r="E582" s="10">
        <v>9.9</v>
      </c>
      <c r="F582" s="10">
        <v>0</v>
      </c>
    </row>
    <row r="583" spans="2:6" ht="15.75" x14ac:dyDescent="0.2">
      <c r="B583" s="312"/>
      <c r="C583" s="145" t="s">
        <v>418</v>
      </c>
      <c r="D583" s="142">
        <f t="shared" si="30"/>
        <v>2.1</v>
      </c>
      <c r="E583" s="10">
        <v>2.1</v>
      </c>
      <c r="F583" s="10">
        <v>0</v>
      </c>
    </row>
    <row r="584" spans="2:6" ht="15.75" x14ac:dyDescent="0.2">
      <c r="B584" s="312"/>
      <c r="C584" s="145" t="s">
        <v>405</v>
      </c>
      <c r="D584" s="142">
        <f t="shared" si="30"/>
        <v>3</v>
      </c>
      <c r="E584" s="10">
        <v>3</v>
      </c>
      <c r="F584" s="10">
        <v>0</v>
      </c>
    </row>
    <row r="585" spans="2:6" ht="15.75" x14ac:dyDescent="0.2">
      <c r="B585" s="312"/>
      <c r="C585" s="145" t="s">
        <v>392</v>
      </c>
      <c r="D585" s="142">
        <f t="shared" si="30"/>
        <v>0</v>
      </c>
      <c r="E585" s="10">
        <v>0</v>
      </c>
      <c r="F585" s="10">
        <v>0</v>
      </c>
    </row>
    <row r="586" spans="2:6" ht="15.75" x14ac:dyDescent="0.2">
      <c r="B586" s="312"/>
      <c r="C586" s="145" t="s">
        <v>384</v>
      </c>
      <c r="D586" s="142">
        <f t="shared" si="30"/>
        <v>0</v>
      </c>
      <c r="E586" s="10">
        <v>0</v>
      </c>
      <c r="F586" s="10">
        <v>0</v>
      </c>
    </row>
    <row r="587" spans="2:6" ht="15.75" x14ac:dyDescent="0.2">
      <c r="B587" s="312"/>
      <c r="C587" s="145" t="s">
        <v>383</v>
      </c>
      <c r="D587" s="142">
        <f t="shared" si="30"/>
        <v>0</v>
      </c>
      <c r="E587" s="10">
        <v>0</v>
      </c>
      <c r="F587" s="10">
        <v>0</v>
      </c>
    </row>
    <row r="588" spans="2:6" ht="15.75" x14ac:dyDescent="0.2">
      <c r="B588" s="312"/>
      <c r="C588" s="145" t="s">
        <v>385</v>
      </c>
      <c r="D588" s="142">
        <f t="shared" si="30"/>
        <v>5</v>
      </c>
      <c r="E588" s="10">
        <v>0</v>
      </c>
      <c r="F588" s="10">
        <v>5</v>
      </c>
    </row>
    <row r="589" spans="2:6" ht="15.75" x14ac:dyDescent="0.2">
      <c r="B589" s="312"/>
      <c r="C589" s="145" t="s">
        <v>386</v>
      </c>
      <c r="D589" s="142">
        <f t="shared" si="30"/>
        <v>0</v>
      </c>
      <c r="E589" s="10">
        <v>0</v>
      </c>
      <c r="F589" s="10">
        <v>0</v>
      </c>
    </row>
    <row r="590" spans="2:6" ht="15.75" x14ac:dyDescent="0.2">
      <c r="B590" s="312"/>
      <c r="C590" s="145" t="s">
        <v>417</v>
      </c>
      <c r="D590" s="142">
        <f t="shared" si="30"/>
        <v>8</v>
      </c>
      <c r="E590" s="10">
        <v>0</v>
      </c>
      <c r="F590" s="10">
        <v>8</v>
      </c>
    </row>
    <row r="591" spans="2:6" ht="17.25" customHeight="1" x14ac:dyDescent="0.2">
      <c r="B591" s="312"/>
      <c r="C591" s="146" t="s">
        <v>387</v>
      </c>
      <c r="D591" s="142">
        <f t="shared" si="30"/>
        <v>0.5</v>
      </c>
      <c r="E591" s="10">
        <v>0</v>
      </c>
      <c r="F591" s="10">
        <v>0.5</v>
      </c>
    </row>
    <row r="592" spans="2:6" ht="15.75" x14ac:dyDescent="0.2">
      <c r="B592" s="312"/>
      <c r="C592" s="147" t="s">
        <v>388</v>
      </c>
      <c r="D592" s="142">
        <f t="shared" si="30"/>
        <v>2.3000000000000007</v>
      </c>
      <c r="E592" s="10">
        <v>-15</v>
      </c>
      <c r="F592" s="10">
        <v>17.3</v>
      </c>
    </row>
    <row r="593" spans="2:6" ht="15.75" x14ac:dyDescent="0.2">
      <c r="B593" s="312"/>
      <c r="C593" s="145" t="s">
        <v>393</v>
      </c>
      <c r="D593" s="142">
        <f t="shared" si="30"/>
        <v>0</v>
      </c>
      <c r="E593" s="10">
        <v>0</v>
      </c>
      <c r="F593" s="10">
        <v>0</v>
      </c>
    </row>
    <row r="594" spans="2:6" ht="15.75" x14ac:dyDescent="0.2">
      <c r="B594" s="312"/>
      <c r="C594" s="145" t="s">
        <v>390</v>
      </c>
      <c r="D594" s="142">
        <f t="shared" si="30"/>
        <v>0</v>
      </c>
      <c r="E594" s="10">
        <v>0</v>
      </c>
      <c r="F594" s="10">
        <v>0</v>
      </c>
    </row>
    <row r="595" spans="2:6" ht="15.75" x14ac:dyDescent="0.2">
      <c r="B595" s="313"/>
      <c r="C595" s="145" t="s">
        <v>391</v>
      </c>
      <c r="D595" s="142">
        <f t="shared" si="30"/>
        <v>-31</v>
      </c>
      <c r="E595" s="10">
        <v>0</v>
      </c>
      <c r="F595" s="10">
        <v>-31</v>
      </c>
    </row>
    <row r="596" spans="2:6" ht="15.75" x14ac:dyDescent="0.25">
      <c r="B596" s="311" t="s">
        <v>120</v>
      </c>
      <c r="C596" s="148"/>
      <c r="D596" s="150">
        <f>SUM(D597:D612)</f>
        <v>0</v>
      </c>
      <c r="E596" s="150">
        <f>SUM(E597:E612)</f>
        <v>0</v>
      </c>
      <c r="F596" s="150">
        <f>SUM(F597:F612)</f>
        <v>0</v>
      </c>
    </row>
    <row r="597" spans="2:6" ht="15.75" x14ac:dyDescent="0.2">
      <c r="B597" s="312"/>
      <c r="C597" s="145" t="s">
        <v>379</v>
      </c>
      <c r="D597" s="142">
        <f t="shared" ref="D597:D612" si="31">SUM(E597:F597)</f>
        <v>15</v>
      </c>
      <c r="E597" s="10">
        <v>0</v>
      </c>
      <c r="F597" s="10">
        <v>15</v>
      </c>
    </row>
    <row r="598" spans="2:6" ht="15.75" x14ac:dyDescent="0.2">
      <c r="B598" s="312"/>
      <c r="C598" s="145" t="s">
        <v>380</v>
      </c>
      <c r="D598" s="142">
        <f t="shared" si="31"/>
        <v>6.5</v>
      </c>
      <c r="E598" s="10">
        <v>0</v>
      </c>
      <c r="F598" s="10">
        <v>6.5</v>
      </c>
    </row>
    <row r="599" spans="2:6" ht="15.75" x14ac:dyDescent="0.2">
      <c r="B599" s="312"/>
      <c r="C599" s="145" t="s">
        <v>381</v>
      </c>
      <c r="D599" s="142">
        <f t="shared" si="31"/>
        <v>5.9</v>
      </c>
      <c r="E599" s="10">
        <v>5.9</v>
      </c>
      <c r="F599" s="10">
        <v>0</v>
      </c>
    </row>
    <row r="600" spans="2:6" ht="15.75" x14ac:dyDescent="0.2">
      <c r="B600" s="312"/>
      <c r="C600" s="145" t="s">
        <v>405</v>
      </c>
      <c r="D600" s="142">
        <f t="shared" si="31"/>
        <v>17.799999999999997</v>
      </c>
      <c r="E600" s="10">
        <v>5.6</v>
      </c>
      <c r="F600" s="10">
        <v>12.2</v>
      </c>
    </row>
    <row r="601" spans="2:6" ht="15.75" x14ac:dyDescent="0.2">
      <c r="B601" s="312"/>
      <c r="C601" s="145" t="s">
        <v>402</v>
      </c>
      <c r="D601" s="142">
        <f t="shared" si="31"/>
        <v>9</v>
      </c>
      <c r="E601" s="10">
        <v>9</v>
      </c>
      <c r="F601" s="10">
        <v>0</v>
      </c>
    </row>
    <row r="602" spans="2:6" ht="15.75" x14ac:dyDescent="0.2">
      <c r="B602" s="312"/>
      <c r="C602" s="145" t="s">
        <v>382</v>
      </c>
      <c r="D602" s="142">
        <f t="shared" si="31"/>
        <v>6</v>
      </c>
      <c r="E602" s="10">
        <v>0</v>
      </c>
      <c r="F602" s="10">
        <v>6</v>
      </c>
    </row>
    <row r="603" spans="2:6" ht="15.75" x14ac:dyDescent="0.2">
      <c r="B603" s="312"/>
      <c r="C603" s="145" t="s">
        <v>407</v>
      </c>
      <c r="D603" s="142">
        <f t="shared" si="31"/>
        <v>6</v>
      </c>
      <c r="E603" s="10">
        <v>0</v>
      </c>
      <c r="F603" s="10">
        <v>6</v>
      </c>
    </row>
    <row r="604" spans="2:6" ht="15.75" x14ac:dyDescent="0.2">
      <c r="B604" s="312"/>
      <c r="C604" s="145" t="s">
        <v>384</v>
      </c>
      <c r="D604" s="142">
        <f t="shared" si="31"/>
        <v>0</v>
      </c>
      <c r="E604" s="10">
        <v>0</v>
      </c>
      <c r="F604" s="10">
        <v>0</v>
      </c>
    </row>
    <row r="605" spans="2:6" ht="15.75" x14ac:dyDescent="0.2">
      <c r="B605" s="312"/>
      <c r="C605" s="145" t="s">
        <v>383</v>
      </c>
      <c r="D605" s="142">
        <f t="shared" si="31"/>
        <v>6</v>
      </c>
      <c r="E605" s="10">
        <v>0</v>
      </c>
      <c r="F605" s="10">
        <v>6</v>
      </c>
    </row>
    <row r="606" spans="2:6" ht="15.75" x14ac:dyDescent="0.2">
      <c r="B606" s="312"/>
      <c r="C606" s="145" t="s">
        <v>385</v>
      </c>
      <c r="D606" s="142">
        <f t="shared" si="31"/>
        <v>1</v>
      </c>
      <c r="E606" s="10">
        <v>0</v>
      </c>
      <c r="F606" s="10">
        <v>1</v>
      </c>
    </row>
    <row r="607" spans="2:6" ht="15.75" x14ac:dyDescent="0.2">
      <c r="B607" s="312"/>
      <c r="C607" s="145" t="s">
        <v>386</v>
      </c>
      <c r="D607" s="142">
        <f t="shared" si="31"/>
        <v>0</v>
      </c>
      <c r="E607" s="10">
        <v>0</v>
      </c>
      <c r="F607" s="10">
        <v>0</v>
      </c>
    </row>
    <row r="608" spans="2:6" ht="18" customHeight="1" x14ac:dyDescent="0.2">
      <c r="B608" s="312"/>
      <c r="C608" s="146" t="s">
        <v>387</v>
      </c>
      <c r="D608" s="142">
        <f t="shared" si="31"/>
        <v>0</v>
      </c>
      <c r="E608" s="10">
        <v>0</v>
      </c>
      <c r="F608" s="10">
        <v>0</v>
      </c>
    </row>
    <row r="609" spans="2:6" ht="15.75" x14ac:dyDescent="0.2">
      <c r="B609" s="312"/>
      <c r="C609" s="147" t="s">
        <v>388</v>
      </c>
      <c r="D609" s="142">
        <f t="shared" si="31"/>
        <v>0</v>
      </c>
      <c r="E609" s="10">
        <v>0</v>
      </c>
      <c r="F609" s="10">
        <v>0</v>
      </c>
    </row>
    <row r="610" spans="2:6" ht="15.75" x14ac:dyDescent="0.2">
      <c r="B610" s="312"/>
      <c r="C610" s="145" t="s">
        <v>393</v>
      </c>
      <c r="D610" s="142">
        <f t="shared" si="31"/>
        <v>-33.1</v>
      </c>
      <c r="E610" s="10">
        <v>-33.1</v>
      </c>
      <c r="F610" s="10">
        <v>0</v>
      </c>
    </row>
    <row r="611" spans="2:6" ht="15.75" x14ac:dyDescent="0.2">
      <c r="B611" s="312"/>
      <c r="C611" s="145" t="s">
        <v>390</v>
      </c>
      <c r="D611" s="142">
        <f t="shared" si="31"/>
        <v>0</v>
      </c>
      <c r="E611" s="10">
        <v>0</v>
      </c>
      <c r="F611" s="10">
        <v>0</v>
      </c>
    </row>
    <row r="612" spans="2:6" ht="15.75" x14ac:dyDescent="0.2">
      <c r="B612" s="313"/>
      <c r="C612" s="145" t="s">
        <v>391</v>
      </c>
      <c r="D612" s="142">
        <f t="shared" si="31"/>
        <v>-40.1</v>
      </c>
      <c r="E612" s="10">
        <v>12.6</v>
      </c>
      <c r="F612" s="10">
        <v>-52.7</v>
      </c>
    </row>
    <row r="613" spans="2:6" ht="15.75" x14ac:dyDescent="0.25">
      <c r="B613" s="311" t="s">
        <v>122</v>
      </c>
      <c r="C613" s="148"/>
      <c r="D613" s="139">
        <f>SUM(D614:D630)</f>
        <v>0</v>
      </c>
      <c r="E613" s="139">
        <f>SUM(E614:E630)</f>
        <v>-3.5527136788005009E-15</v>
      </c>
      <c r="F613" s="158">
        <f>SUM(F614:F630)</f>
        <v>0</v>
      </c>
    </row>
    <row r="614" spans="2:6" ht="15.75" x14ac:dyDescent="0.2">
      <c r="B614" s="312"/>
      <c r="C614" s="145" t="s">
        <v>379</v>
      </c>
      <c r="D614" s="142">
        <f t="shared" ref="D614:D630" si="32">SUM(E614:F614)</f>
        <v>0</v>
      </c>
      <c r="E614" s="10">
        <v>0</v>
      </c>
      <c r="F614" s="10">
        <v>0</v>
      </c>
    </row>
    <row r="615" spans="2:6" ht="15.75" x14ac:dyDescent="0.2">
      <c r="B615" s="312"/>
      <c r="C615" s="145" t="s">
        <v>380</v>
      </c>
      <c r="D615" s="142">
        <f t="shared" si="32"/>
        <v>0</v>
      </c>
      <c r="E615" s="10">
        <v>0</v>
      </c>
      <c r="F615" s="10">
        <v>0</v>
      </c>
    </row>
    <row r="616" spans="2:6" ht="15.75" x14ac:dyDescent="0.2">
      <c r="B616" s="312"/>
      <c r="C616" s="145" t="s">
        <v>381</v>
      </c>
      <c r="D616" s="142">
        <f t="shared" si="32"/>
        <v>0</v>
      </c>
      <c r="E616" s="10">
        <v>0</v>
      </c>
      <c r="F616" s="10">
        <v>0</v>
      </c>
    </row>
    <row r="617" spans="2:6" ht="15.75" x14ac:dyDescent="0.2">
      <c r="B617" s="312"/>
      <c r="C617" s="145" t="s">
        <v>402</v>
      </c>
      <c r="D617" s="142">
        <f t="shared" si="32"/>
        <v>11.7</v>
      </c>
      <c r="E617" s="10">
        <v>11.7</v>
      </c>
      <c r="F617" s="10">
        <v>0</v>
      </c>
    </row>
    <row r="618" spans="2:6" ht="15.75" x14ac:dyDescent="0.2">
      <c r="B618" s="312"/>
      <c r="C618" s="145" t="s">
        <v>405</v>
      </c>
      <c r="D618" s="142">
        <f t="shared" si="32"/>
        <v>9</v>
      </c>
      <c r="E618" s="10">
        <v>9</v>
      </c>
      <c r="F618" s="10">
        <v>0</v>
      </c>
    </row>
    <row r="619" spans="2:6" ht="16.5" customHeight="1" x14ac:dyDescent="0.2">
      <c r="B619" s="312"/>
      <c r="C619" s="145" t="s">
        <v>408</v>
      </c>
      <c r="D619" s="142">
        <f t="shared" si="32"/>
        <v>0.7</v>
      </c>
      <c r="E619" s="10">
        <v>0.7</v>
      </c>
      <c r="F619" s="10">
        <v>0</v>
      </c>
    </row>
    <row r="620" spans="2:6" ht="15.75" x14ac:dyDescent="0.2">
      <c r="B620" s="312"/>
      <c r="C620" s="145" t="s">
        <v>382</v>
      </c>
      <c r="D620" s="142">
        <f t="shared" si="32"/>
        <v>10</v>
      </c>
      <c r="E620" s="10">
        <v>0</v>
      </c>
      <c r="F620" s="10">
        <v>10</v>
      </c>
    </row>
    <row r="621" spans="2:6" ht="15.75" x14ac:dyDescent="0.2">
      <c r="B621" s="312"/>
      <c r="C621" s="145" t="s">
        <v>383</v>
      </c>
      <c r="D621" s="142">
        <f t="shared" si="32"/>
        <v>10</v>
      </c>
      <c r="E621" s="10">
        <v>0</v>
      </c>
      <c r="F621" s="10">
        <v>10</v>
      </c>
    </row>
    <row r="622" spans="2:6" ht="15.75" x14ac:dyDescent="0.2">
      <c r="B622" s="312"/>
      <c r="C622" s="145" t="s">
        <v>407</v>
      </c>
      <c r="D622" s="142">
        <f t="shared" si="32"/>
        <v>5.9</v>
      </c>
      <c r="E622" s="10">
        <v>0</v>
      </c>
      <c r="F622" s="10">
        <v>5.9</v>
      </c>
    </row>
    <row r="623" spans="2:6" ht="15.75" x14ac:dyDescent="0.2">
      <c r="B623" s="312"/>
      <c r="C623" s="145" t="s">
        <v>385</v>
      </c>
      <c r="D623" s="142">
        <f t="shared" si="32"/>
        <v>0</v>
      </c>
      <c r="E623" s="10">
        <v>0</v>
      </c>
      <c r="F623" s="10">
        <v>0</v>
      </c>
    </row>
    <row r="624" spans="2:6" ht="15.75" x14ac:dyDescent="0.2">
      <c r="B624" s="312"/>
      <c r="C624" s="145" t="s">
        <v>386</v>
      </c>
      <c r="D624" s="142">
        <f t="shared" si="32"/>
        <v>0</v>
      </c>
      <c r="E624" s="10">
        <v>0</v>
      </c>
      <c r="F624" s="10">
        <v>0</v>
      </c>
    </row>
    <row r="625" spans="2:6" ht="17.25" customHeight="1" x14ac:dyDescent="0.2">
      <c r="B625" s="312"/>
      <c r="C625" s="146" t="s">
        <v>387</v>
      </c>
      <c r="D625" s="142">
        <f t="shared" si="32"/>
        <v>1</v>
      </c>
      <c r="E625" s="10">
        <v>0</v>
      </c>
      <c r="F625" s="10">
        <v>1</v>
      </c>
    </row>
    <row r="626" spans="2:6" ht="15.75" x14ac:dyDescent="0.2">
      <c r="B626" s="312"/>
      <c r="C626" s="147" t="s">
        <v>388</v>
      </c>
      <c r="D626" s="142">
        <f t="shared" si="32"/>
        <v>0</v>
      </c>
      <c r="E626" s="10">
        <v>0</v>
      </c>
      <c r="F626" s="10">
        <v>0</v>
      </c>
    </row>
    <row r="627" spans="2:6" ht="15.75" x14ac:dyDescent="0.2">
      <c r="B627" s="312"/>
      <c r="C627" s="145" t="s">
        <v>393</v>
      </c>
      <c r="D627" s="142">
        <f t="shared" si="32"/>
        <v>-30.6</v>
      </c>
      <c r="E627" s="10">
        <v>-30.6</v>
      </c>
      <c r="F627" s="10">
        <v>0</v>
      </c>
    </row>
    <row r="628" spans="2:6" ht="15.75" x14ac:dyDescent="0.2">
      <c r="B628" s="312"/>
      <c r="C628" s="145" t="s">
        <v>384</v>
      </c>
      <c r="D628" s="142">
        <f t="shared" si="32"/>
        <v>0</v>
      </c>
      <c r="E628" s="10">
        <v>0</v>
      </c>
      <c r="F628" s="10">
        <v>0</v>
      </c>
    </row>
    <row r="629" spans="2:6" ht="15.75" x14ac:dyDescent="0.2">
      <c r="B629" s="312"/>
      <c r="C629" s="145" t="s">
        <v>390</v>
      </c>
      <c r="D629" s="142">
        <f t="shared" si="32"/>
        <v>9.1999999999999993</v>
      </c>
      <c r="E629" s="10">
        <v>9.1999999999999993</v>
      </c>
      <c r="F629" s="10">
        <v>0</v>
      </c>
    </row>
    <row r="630" spans="2:6" ht="15.75" x14ac:dyDescent="0.2">
      <c r="B630" s="313"/>
      <c r="C630" s="145" t="s">
        <v>391</v>
      </c>
      <c r="D630" s="142">
        <f t="shared" si="32"/>
        <v>-26.9</v>
      </c>
      <c r="E630" s="10">
        <v>0</v>
      </c>
      <c r="F630" s="10">
        <v>-26.9</v>
      </c>
    </row>
    <row r="631" spans="2:6" ht="15.75" x14ac:dyDescent="0.25">
      <c r="B631" s="311" t="s">
        <v>124</v>
      </c>
      <c r="C631" s="148"/>
      <c r="D631" s="139">
        <f>SUM(D632:D647)</f>
        <v>0</v>
      </c>
      <c r="E631" s="139">
        <f>SUM(E632:E647)</f>
        <v>0</v>
      </c>
      <c r="F631" s="139">
        <f>SUM(F632:F647)</f>
        <v>0</v>
      </c>
    </row>
    <row r="632" spans="2:6" ht="15.75" x14ac:dyDescent="0.2">
      <c r="B632" s="312"/>
      <c r="C632" s="145" t="s">
        <v>379</v>
      </c>
      <c r="D632" s="142">
        <f t="shared" ref="D632:D647" si="33">SUM(E632:F632)</f>
        <v>0</v>
      </c>
      <c r="E632" s="10">
        <v>0</v>
      </c>
      <c r="F632" s="10">
        <v>0</v>
      </c>
    </row>
    <row r="633" spans="2:6" ht="15.75" x14ac:dyDescent="0.2">
      <c r="B633" s="312"/>
      <c r="C633" s="145" t="s">
        <v>380</v>
      </c>
      <c r="D633" s="142">
        <f t="shared" si="33"/>
        <v>5</v>
      </c>
      <c r="E633" s="10">
        <v>0</v>
      </c>
      <c r="F633" s="10">
        <v>5</v>
      </c>
    </row>
    <row r="634" spans="2:6" ht="15.75" x14ac:dyDescent="0.2">
      <c r="B634" s="312"/>
      <c r="C634" s="145" t="s">
        <v>381</v>
      </c>
      <c r="D634" s="142">
        <f t="shared" si="33"/>
        <v>0</v>
      </c>
      <c r="E634" s="10">
        <v>0</v>
      </c>
      <c r="F634" s="10">
        <v>0</v>
      </c>
    </row>
    <row r="635" spans="2:6" ht="15.75" x14ac:dyDescent="0.2">
      <c r="B635" s="312"/>
      <c r="C635" s="145" t="s">
        <v>382</v>
      </c>
      <c r="D635" s="142">
        <f t="shared" si="33"/>
        <v>14.8</v>
      </c>
      <c r="E635" s="10">
        <v>6.8</v>
      </c>
      <c r="F635" s="10">
        <v>8</v>
      </c>
    </row>
    <row r="636" spans="2:6" ht="15.75" x14ac:dyDescent="0.2">
      <c r="B636" s="312"/>
      <c r="C636" s="145" t="s">
        <v>402</v>
      </c>
      <c r="D636" s="142">
        <f t="shared" si="33"/>
        <v>6.4</v>
      </c>
      <c r="E636" s="10">
        <v>6.4</v>
      </c>
      <c r="F636" s="10">
        <v>0</v>
      </c>
    </row>
    <row r="637" spans="2:6" ht="15.75" x14ac:dyDescent="0.2">
      <c r="B637" s="312"/>
      <c r="C637" s="145" t="s">
        <v>405</v>
      </c>
      <c r="D637" s="142">
        <f t="shared" si="33"/>
        <v>8.3000000000000007</v>
      </c>
      <c r="E637" s="10">
        <v>2.2999999999999998</v>
      </c>
      <c r="F637" s="10">
        <v>6</v>
      </c>
    </row>
    <row r="638" spans="2:6" ht="15.75" x14ac:dyDescent="0.2">
      <c r="B638" s="312"/>
      <c r="C638" s="145" t="s">
        <v>419</v>
      </c>
      <c r="D638" s="142">
        <f t="shared" si="33"/>
        <v>5.9</v>
      </c>
      <c r="E638" s="10">
        <v>5.9</v>
      </c>
      <c r="F638" s="10">
        <v>0</v>
      </c>
    </row>
    <row r="639" spans="2:6" ht="15.75" x14ac:dyDescent="0.2">
      <c r="B639" s="312"/>
      <c r="C639" s="145" t="s">
        <v>384</v>
      </c>
      <c r="D639" s="142">
        <f t="shared" si="33"/>
        <v>0</v>
      </c>
      <c r="E639" s="10">
        <v>0</v>
      </c>
      <c r="F639" s="10">
        <v>0</v>
      </c>
    </row>
    <row r="640" spans="2:6" ht="15.75" x14ac:dyDescent="0.2">
      <c r="B640" s="312"/>
      <c r="C640" s="145" t="s">
        <v>383</v>
      </c>
      <c r="D640" s="142">
        <f t="shared" si="33"/>
        <v>0</v>
      </c>
      <c r="E640" s="10">
        <v>0</v>
      </c>
      <c r="F640" s="10">
        <v>0</v>
      </c>
    </row>
    <row r="641" spans="2:6" ht="15.75" x14ac:dyDescent="0.2">
      <c r="B641" s="312"/>
      <c r="C641" s="145" t="s">
        <v>385</v>
      </c>
      <c r="D641" s="142">
        <f t="shared" si="33"/>
        <v>0</v>
      </c>
      <c r="E641" s="10">
        <v>0</v>
      </c>
      <c r="F641" s="10">
        <v>0</v>
      </c>
    </row>
    <row r="642" spans="2:6" ht="15.75" x14ac:dyDescent="0.2">
      <c r="B642" s="312"/>
      <c r="C642" s="145" t="s">
        <v>386</v>
      </c>
      <c r="D642" s="142">
        <f t="shared" si="33"/>
        <v>0</v>
      </c>
      <c r="E642" s="10">
        <v>0</v>
      </c>
      <c r="F642" s="10">
        <v>0</v>
      </c>
    </row>
    <row r="643" spans="2:6" ht="17.25" customHeight="1" x14ac:dyDescent="0.2">
      <c r="B643" s="312"/>
      <c r="C643" s="146" t="s">
        <v>387</v>
      </c>
      <c r="D643" s="142">
        <f t="shared" si="33"/>
        <v>0.5</v>
      </c>
      <c r="E643" s="10">
        <v>0</v>
      </c>
      <c r="F643" s="10">
        <v>0.5</v>
      </c>
    </row>
    <row r="644" spans="2:6" ht="15.75" x14ac:dyDescent="0.2">
      <c r="B644" s="312"/>
      <c r="C644" s="147" t="s">
        <v>388</v>
      </c>
      <c r="D644" s="142">
        <f t="shared" si="33"/>
        <v>0</v>
      </c>
      <c r="E644" s="10">
        <v>0</v>
      </c>
      <c r="F644" s="10">
        <v>0</v>
      </c>
    </row>
    <row r="645" spans="2:6" ht="15.75" x14ac:dyDescent="0.2">
      <c r="B645" s="312"/>
      <c r="C645" s="145" t="s">
        <v>393</v>
      </c>
      <c r="D645" s="142">
        <f t="shared" si="33"/>
        <v>-6.8</v>
      </c>
      <c r="E645" s="10">
        <v>-6.8</v>
      </c>
      <c r="F645" s="10">
        <v>0</v>
      </c>
    </row>
    <row r="646" spans="2:6" ht="15.75" x14ac:dyDescent="0.2">
      <c r="B646" s="312"/>
      <c r="C646" s="145" t="s">
        <v>390</v>
      </c>
      <c r="D646" s="142">
        <f t="shared" si="33"/>
        <v>0</v>
      </c>
      <c r="E646" s="10">
        <v>0</v>
      </c>
      <c r="F646" s="10">
        <v>0</v>
      </c>
    </row>
    <row r="647" spans="2:6" ht="15.75" x14ac:dyDescent="0.2">
      <c r="B647" s="313"/>
      <c r="C647" s="145" t="s">
        <v>391</v>
      </c>
      <c r="D647" s="142">
        <f t="shared" si="33"/>
        <v>-34.1</v>
      </c>
      <c r="E647" s="10">
        <v>-14.6</v>
      </c>
      <c r="F647" s="10">
        <v>-19.5</v>
      </c>
    </row>
    <row r="648" spans="2:6" ht="15.75" x14ac:dyDescent="0.25">
      <c r="B648" s="311" t="s">
        <v>126</v>
      </c>
      <c r="C648" s="148"/>
      <c r="D648" s="139">
        <f>SUM(D649:D664)</f>
        <v>0</v>
      </c>
      <c r="E648" s="139">
        <f>SUM(E649:E664)</f>
        <v>0</v>
      </c>
      <c r="F648" s="139">
        <f>SUM(F649:F664)</f>
        <v>0</v>
      </c>
    </row>
    <row r="649" spans="2:6" ht="15.75" x14ac:dyDescent="0.2">
      <c r="B649" s="312"/>
      <c r="C649" s="145" t="s">
        <v>379</v>
      </c>
      <c r="D649" s="142">
        <f t="shared" ref="D649:D664" si="34">SUM(E649:F649)</f>
        <v>1</v>
      </c>
      <c r="E649" s="10">
        <v>0</v>
      </c>
      <c r="F649" s="10">
        <v>1</v>
      </c>
    </row>
    <row r="650" spans="2:6" ht="15.75" x14ac:dyDescent="0.2">
      <c r="B650" s="312"/>
      <c r="C650" s="145" t="s">
        <v>380</v>
      </c>
      <c r="D650" s="142">
        <f t="shared" si="34"/>
        <v>0</v>
      </c>
      <c r="E650" s="10">
        <v>0</v>
      </c>
      <c r="F650" s="10">
        <v>0</v>
      </c>
    </row>
    <row r="651" spans="2:6" ht="15.75" x14ac:dyDescent="0.2">
      <c r="B651" s="312"/>
      <c r="C651" s="145" t="s">
        <v>381</v>
      </c>
      <c r="D651" s="142">
        <f t="shared" si="34"/>
        <v>0</v>
      </c>
      <c r="E651" s="10">
        <v>0</v>
      </c>
      <c r="F651" s="10">
        <v>0</v>
      </c>
    </row>
    <row r="652" spans="2:6" ht="15.75" x14ac:dyDescent="0.2">
      <c r="B652" s="312"/>
      <c r="C652" s="145" t="s">
        <v>382</v>
      </c>
      <c r="D652" s="142">
        <f t="shared" si="34"/>
        <v>13.5</v>
      </c>
      <c r="E652" s="10">
        <v>3.5</v>
      </c>
      <c r="F652" s="10">
        <v>10</v>
      </c>
    </row>
    <row r="653" spans="2:6" ht="15.75" x14ac:dyDescent="0.2">
      <c r="B653" s="312"/>
      <c r="C653" s="145" t="s">
        <v>383</v>
      </c>
      <c r="D653" s="142">
        <f t="shared" si="34"/>
        <v>14.5</v>
      </c>
      <c r="E653" s="10">
        <v>1.5</v>
      </c>
      <c r="F653" s="10">
        <v>13</v>
      </c>
    </row>
    <row r="654" spans="2:6" ht="15.75" x14ac:dyDescent="0.2">
      <c r="B654" s="312"/>
      <c r="C654" s="145" t="s">
        <v>402</v>
      </c>
      <c r="D654" s="142">
        <f t="shared" si="34"/>
        <v>13</v>
      </c>
      <c r="E654" s="10">
        <v>13</v>
      </c>
      <c r="F654" s="10">
        <v>0</v>
      </c>
    </row>
    <row r="655" spans="2:6" ht="15.75" x14ac:dyDescent="0.2">
      <c r="B655" s="312"/>
      <c r="C655" s="145" t="s">
        <v>405</v>
      </c>
      <c r="D655" s="142">
        <f t="shared" si="34"/>
        <v>36.9</v>
      </c>
      <c r="E655" s="10">
        <v>7.6</v>
      </c>
      <c r="F655" s="10">
        <v>29.3</v>
      </c>
    </row>
    <row r="656" spans="2:6" ht="15.75" x14ac:dyDescent="0.2">
      <c r="B656" s="312"/>
      <c r="C656" s="145" t="s">
        <v>407</v>
      </c>
      <c r="D656" s="142">
        <f t="shared" si="34"/>
        <v>5.9</v>
      </c>
      <c r="E656" s="10">
        <v>0</v>
      </c>
      <c r="F656" s="10">
        <v>5.9</v>
      </c>
    </row>
    <row r="657" spans="2:6" ht="15.75" x14ac:dyDescent="0.2">
      <c r="B657" s="312"/>
      <c r="C657" s="145" t="s">
        <v>385</v>
      </c>
      <c r="D657" s="142">
        <f t="shared" si="34"/>
        <v>5</v>
      </c>
      <c r="E657" s="10">
        <v>0</v>
      </c>
      <c r="F657" s="10">
        <v>5</v>
      </c>
    </row>
    <row r="658" spans="2:6" ht="15.75" x14ac:dyDescent="0.2">
      <c r="B658" s="312"/>
      <c r="C658" s="145" t="s">
        <v>386</v>
      </c>
      <c r="D658" s="142">
        <f t="shared" si="34"/>
        <v>0</v>
      </c>
      <c r="E658" s="10">
        <v>0</v>
      </c>
      <c r="F658" s="10">
        <v>0</v>
      </c>
    </row>
    <row r="659" spans="2:6" ht="17.25" customHeight="1" x14ac:dyDescent="0.2">
      <c r="B659" s="312"/>
      <c r="C659" s="146" t="s">
        <v>387</v>
      </c>
      <c r="D659" s="142">
        <f t="shared" si="34"/>
        <v>1.5</v>
      </c>
      <c r="E659" s="10">
        <v>0.5</v>
      </c>
      <c r="F659" s="10">
        <v>1</v>
      </c>
    </row>
    <row r="660" spans="2:6" ht="15.75" x14ac:dyDescent="0.2">
      <c r="B660" s="312"/>
      <c r="C660" s="145" t="s">
        <v>384</v>
      </c>
      <c r="D660" s="142">
        <f t="shared" si="34"/>
        <v>0</v>
      </c>
      <c r="E660" s="10">
        <v>0</v>
      </c>
      <c r="F660" s="10">
        <v>0</v>
      </c>
    </row>
    <row r="661" spans="2:6" ht="15.75" x14ac:dyDescent="0.2">
      <c r="B661" s="312"/>
      <c r="C661" s="145" t="s">
        <v>388</v>
      </c>
      <c r="D661" s="142">
        <f t="shared" si="34"/>
        <v>-20.6</v>
      </c>
      <c r="E661" s="10">
        <v>-20.6</v>
      </c>
      <c r="F661" s="10">
        <v>0</v>
      </c>
    </row>
    <row r="662" spans="2:6" ht="15.75" x14ac:dyDescent="0.2">
      <c r="B662" s="312"/>
      <c r="C662" s="145" t="s">
        <v>393</v>
      </c>
      <c r="D662" s="142">
        <f t="shared" si="34"/>
        <v>1.5</v>
      </c>
      <c r="E662" s="10">
        <v>-5.5</v>
      </c>
      <c r="F662" s="10">
        <v>7</v>
      </c>
    </row>
    <row r="663" spans="2:6" ht="15.75" x14ac:dyDescent="0.2">
      <c r="B663" s="312"/>
      <c r="C663" s="145" t="s">
        <v>390</v>
      </c>
      <c r="D663" s="142">
        <f t="shared" si="34"/>
        <v>0</v>
      </c>
      <c r="E663" s="10">
        <v>0</v>
      </c>
      <c r="F663" s="10">
        <v>0</v>
      </c>
    </row>
    <row r="664" spans="2:6" ht="15.75" x14ac:dyDescent="0.2">
      <c r="B664" s="313"/>
      <c r="C664" s="145" t="s">
        <v>391</v>
      </c>
      <c r="D664" s="142">
        <f t="shared" si="34"/>
        <v>-72.2</v>
      </c>
      <c r="E664" s="10">
        <v>0</v>
      </c>
      <c r="F664" s="10">
        <v>-72.2</v>
      </c>
    </row>
    <row r="665" spans="2:6" ht="15.75" x14ac:dyDescent="0.25">
      <c r="B665" s="311" t="s">
        <v>128</v>
      </c>
      <c r="C665" s="148"/>
      <c r="D665" s="139">
        <f>SUM(D666:D681)</f>
        <v>0</v>
      </c>
      <c r="E665" s="139">
        <f>SUM(E666:E681)</f>
        <v>0</v>
      </c>
      <c r="F665" s="139">
        <f>SUM(F666:F681)</f>
        <v>0</v>
      </c>
    </row>
    <row r="666" spans="2:6" ht="15.75" x14ac:dyDescent="0.2">
      <c r="B666" s="312"/>
      <c r="C666" s="145" t="s">
        <v>379</v>
      </c>
      <c r="D666" s="142">
        <f t="shared" ref="D666:D681" si="35">SUM(E666:F666)</f>
        <v>5.8</v>
      </c>
      <c r="E666" s="10">
        <v>0</v>
      </c>
      <c r="F666" s="10">
        <v>5.8</v>
      </c>
    </row>
    <row r="667" spans="2:6" ht="15.75" x14ac:dyDescent="0.2">
      <c r="B667" s="312"/>
      <c r="C667" s="145" t="s">
        <v>380</v>
      </c>
      <c r="D667" s="142">
        <f t="shared" si="35"/>
        <v>10.7</v>
      </c>
      <c r="E667" s="10">
        <v>0</v>
      </c>
      <c r="F667" s="10">
        <v>10.7</v>
      </c>
    </row>
    <row r="668" spans="2:6" ht="15.75" x14ac:dyDescent="0.2">
      <c r="B668" s="312"/>
      <c r="C668" s="145" t="s">
        <v>381</v>
      </c>
      <c r="D668" s="142">
        <f t="shared" si="35"/>
        <v>-12.4</v>
      </c>
      <c r="E668" s="10">
        <v>-12.4</v>
      </c>
      <c r="F668" s="10">
        <v>0</v>
      </c>
    </row>
    <row r="669" spans="2:6" ht="15.75" x14ac:dyDescent="0.2">
      <c r="B669" s="312"/>
      <c r="C669" s="145" t="s">
        <v>382</v>
      </c>
      <c r="D669" s="142">
        <f t="shared" si="35"/>
        <v>2</v>
      </c>
      <c r="E669" s="10">
        <v>0</v>
      </c>
      <c r="F669" s="10">
        <v>2</v>
      </c>
    </row>
    <row r="670" spans="2:6" ht="15.75" x14ac:dyDescent="0.2">
      <c r="B670" s="312"/>
      <c r="C670" s="145" t="s">
        <v>383</v>
      </c>
      <c r="D670" s="142">
        <f t="shared" si="35"/>
        <v>0</v>
      </c>
      <c r="E670" s="10">
        <v>0</v>
      </c>
      <c r="F670" s="10">
        <v>0</v>
      </c>
    </row>
    <row r="671" spans="2:6" ht="15.75" x14ac:dyDescent="0.2">
      <c r="B671" s="312"/>
      <c r="C671" s="145" t="s">
        <v>402</v>
      </c>
      <c r="D671" s="142">
        <f t="shared" si="35"/>
        <v>6.4</v>
      </c>
      <c r="E671" s="10">
        <v>6.4</v>
      </c>
      <c r="F671" s="10">
        <v>0</v>
      </c>
    </row>
    <row r="672" spans="2:6" ht="15.75" x14ac:dyDescent="0.2">
      <c r="B672" s="312"/>
      <c r="C672" s="145" t="s">
        <v>405</v>
      </c>
      <c r="D672" s="142">
        <f t="shared" si="35"/>
        <v>6</v>
      </c>
      <c r="E672" s="10">
        <v>0</v>
      </c>
      <c r="F672" s="10">
        <v>6</v>
      </c>
    </row>
    <row r="673" spans="2:6" ht="15.75" x14ac:dyDescent="0.2">
      <c r="B673" s="312"/>
      <c r="C673" s="145" t="s">
        <v>416</v>
      </c>
      <c r="D673" s="142">
        <f t="shared" si="35"/>
        <v>6</v>
      </c>
      <c r="E673" s="10">
        <v>6</v>
      </c>
      <c r="F673" s="10">
        <v>0</v>
      </c>
    </row>
    <row r="674" spans="2:6" ht="15.75" x14ac:dyDescent="0.2">
      <c r="B674" s="312"/>
      <c r="C674" s="145" t="s">
        <v>384</v>
      </c>
      <c r="D674" s="142">
        <f t="shared" si="35"/>
        <v>0</v>
      </c>
      <c r="E674" s="10">
        <v>0</v>
      </c>
      <c r="F674" s="10">
        <v>0</v>
      </c>
    </row>
    <row r="675" spans="2:6" ht="15.75" x14ac:dyDescent="0.2">
      <c r="B675" s="312"/>
      <c r="C675" s="145" t="s">
        <v>385</v>
      </c>
      <c r="D675" s="142">
        <f t="shared" si="35"/>
        <v>0</v>
      </c>
      <c r="E675" s="10">
        <v>0</v>
      </c>
      <c r="F675" s="10">
        <v>0</v>
      </c>
    </row>
    <row r="676" spans="2:6" ht="15.75" x14ac:dyDescent="0.2">
      <c r="B676" s="312"/>
      <c r="C676" s="145" t="s">
        <v>386</v>
      </c>
      <c r="D676" s="142">
        <f t="shared" si="35"/>
        <v>0</v>
      </c>
      <c r="E676" s="10">
        <v>0</v>
      </c>
      <c r="F676" s="10">
        <v>0</v>
      </c>
    </row>
    <row r="677" spans="2:6" ht="17.25" customHeight="1" x14ac:dyDescent="0.2">
      <c r="B677" s="312"/>
      <c r="C677" s="146" t="s">
        <v>387</v>
      </c>
      <c r="D677" s="142">
        <f t="shared" si="35"/>
        <v>0</v>
      </c>
      <c r="E677" s="10">
        <v>0</v>
      </c>
      <c r="F677" s="10">
        <v>0</v>
      </c>
    </row>
    <row r="678" spans="2:6" ht="15.75" x14ac:dyDescent="0.2">
      <c r="B678" s="312"/>
      <c r="C678" s="147" t="s">
        <v>388</v>
      </c>
      <c r="D678" s="142">
        <f t="shared" si="35"/>
        <v>-7.4</v>
      </c>
      <c r="E678" s="10">
        <v>-7.4</v>
      </c>
      <c r="F678" s="10">
        <v>0</v>
      </c>
    </row>
    <row r="679" spans="2:6" ht="15.75" x14ac:dyDescent="0.2">
      <c r="B679" s="312"/>
      <c r="C679" s="145" t="s">
        <v>393</v>
      </c>
      <c r="D679" s="142">
        <f t="shared" si="35"/>
        <v>7.4</v>
      </c>
      <c r="E679" s="10">
        <v>7.4</v>
      </c>
      <c r="F679" s="10">
        <v>0</v>
      </c>
    </row>
    <row r="680" spans="2:6" ht="15.75" x14ac:dyDescent="0.2">
      <c r="B680" s="312"/>
      <c r="C680" s="145" t="s">
        <v>390</v>
      </c>
      <c r="D680" s="142">
        <f t="shared" si="35"/>
        <v>0</v>
      </c>
      <c r="E680" s="10">
        <v>0</v>
      </c>
      <c r="F680" s="10">
        <v>0</v>
      </c>
    </row>
    <row r="681" spans="2:6" ht="15.75" x14ac:dyDescent="0.2">
      <c r="B681" s="313"/>
      <c r="C681" s="145" t="s">
        <v>391</v>
      </c>
      <c r="D681" s="142">
        <f t="shared" si="35"/>
        <v>-24.5</v>
      </c>
      <c r="E681" s="10">
        <v>0</v>
      </c>
      <c r="F681" s="10">
        <v>-24.5</v>
      </c>
    </row>
    <row r="682" spans="2:6" ht="15.75" x14ac:dyDescent="0.25">
      <c r="B682" s="311" t="s">
        <v>130</v>
      </c>
      <c r="C682" s="148"/>
      <c r="D682" s="139">
        <f>SUM(D683:D700)</f>
        <v>0</v>
      </c>
      <c r="E682" s="139">
        <f>SUM(E683:E700)</f>
        <v>0</v>
      </c>
      <c r="F682" s="139">
        <f>SUM(F683:F700)</f>
        <v>0</v>
      </c>
    </row>
    <row r="683" spans="2:6" ht="15.75" x14ac:dyDescent="0.2">
      <c r="B683" s="312"/>
      <c r="C683" s="145" t="s">
        <v>379</v>
      </c>
      <c r="D683" s="142">
        <f t="shared" ref="D683:D700" si="36">SUM(E683:F683)</f>
        <v>-34.299999999999997</v>
      </c>
      <c r="E683" s="10">
        <v>-34.299999999999997</v>
      </c>
      <c r="F683" s="10">
        <v>0</v>
      </c>
    </row>
    <row r="684" spans="2:6" ht="15.75" x14ac:dyDescent="0.2">
      <c r="B684" s="312"/>
      <c r="C684" s="145" t="s">
        <v>380</v>
      </c>
      <c r="D684" s="142">
        <f t="shared" si="36"/>
        <v>3.8</v>
      </c>
      <c r="E684" s="10">
        <v>0.8</v>
      </c>
      <c r="F684" s="10">
        <v>3</v>
      </c>
    </row>
    <row r="685" spans="2:6" ht="15.75" x14ac:dyDescent="0.2">
      <c r="B685" s="312"/>
      <c r="C685" s="145" t="s">
        <v>381</v>
      </c>
      <c r="D685" s="142">
        <f t="shared" si="36"/>
        <v>0</v>
      </c>
      <c r="E685" s="10">
        <v>0</v>
      </c>
      <c r="F685" s="10">
        <v>0</v>
      </c>
    </row>
    <row r="686" spans="2:6" ht="15.75" x14ac:dyDescent="0.2">
      <c r="B686" s="312"/>
      <c r="C686" s="145" t="s">
        <v>405</v>
      </c>
      <c r="D686" s="142">
        <f>SUM(E686:F686)</f>
        <v>13.5</v>
      </c>
      <c r="E686" s="10">
        <v>7.5</v>
      </c>
      <c r="F686" s="10">
        <v>6</v>
      </c>
    </row>
    <row r="687" spans="2:6" ht="15.75" x14ac:dyDescent="0.2">
      <c r="B687" s="312"/>
      <c r="C687" s="145" t="s">
        <v>402</v>
      </c>
      <c r="D687" s="142">
        <f>SUM(E687:F687)</f>
        <v>11.8</v>
      </c>
      <c r="E687" s="10">
        <v>11.8</v>
      </c>
      <c r="F687" s="10">
        <v>0</v>
      </c>
    </row>
    <row r="688" spans="2:6" ht="15.75" x14ac:dyDescent="0.2">
      <c r="B688" s="312"/>
      <c r="C688" s="145" t="s">
        <v>407</v>
      </c>
      <c r="D688" s="142">
        <f>SUM(E688:F688)</f>
        <v>6</v>
      </c>
      <c r="E688" s="10">
        <v>0</v>
      </c>
      <c r="F688" s="10">
        <v>6</v>
      </c>
    </row>
    <row r="689" spans="2:6" ht="15.75" x14ac:dyDescent="0.2">
      <c r="B689" s="312"/>
      <c r="C689" s="145" t="s">
        <v>420</v>
      </c>
      <c r="D689" s="142">
        <f>SUM(E689:F689)</f>
        <v>10</v>
      </c>
      <c r="E689" s="10">
        <v>10</v>
      </c>
      <c r="F689" s="10">
        <v>0</v>
      </c>
    </row>
    <row r="690" spans="2:6" ht="15.75" x14ac:dyDescent="0.2">
      <c r="B690" s="312"/>
      <c r="C690" s="145" t="s">
        <v>382</v>
      </c>
      <c r="D690" s="142">
        <f t="shared" si="36"/>
        <v>41.7</v>
      </c>
      <c r="E690" s="10">
        <v>22.7</v>
      </c>
      <c r="F690" s="10">
        <v>19</v>
      </c>
    </row>
    <row r="691" spans="2:6" ht="15.75" x14ac:dyDescent="0.2">
      <c r="B691" s="312"/>
      <c r="C691" s="145" t="s">
        <v>384</v>
      </c>
      <c r="D691" s="142">
        <f t="shared" si="36"/>
        <v>0</v>
      </c>
      <c r="E691" s="10">
        <v>0</v>
      </c>
      <c r="F691" s="10">
        <v>0</v>
      </c>
    </row>
    <row r="692" spans="2:6" ht="15.75" x14ac:dyDescent="0.2">
      <c r="B692" s="312"/>
      <c r="C692" s="145" t="s">
        <v>383</v>
      </c>
      <c r="D692" s="142">
        <f t="shared" si="36"/>
        <v>27.3</v>
      </c>
      <c r="E692" s="10">
        <v>17.3</v>
      </c>
      <c r="F692" s="10">
        <v>10</v>
      </c>
    </row>
    <row r="693" spans="2:6" ht="15.75" x14ac:dyDescent="0.2">
      <c r="B693" s="312"/>
      <c r="C693" s="145" t="s">
        <v>385</v>
      </c>
      <c r="D693" s="142">
        <f t="shared" si="36"/>
        <v>0</v>
      </c>
      <c r="E693" s="10">
        <v>0</v>
      </c>
      <c r="F693" s="10">
        <v>0</v>
      </c>
    </row>
    <row r="694" spans="2:6" ht="15.75" x14ac:dyDescent="0.2">
      <c r="B694" s="312"/>
      <c r="C694" s="145" t="s">
        <v>392</v>
      </c>
      <c r="D694" s="142">
        <f t="shared" si="36"/>
        <v>0</v>
      </c>
      <c r="E694" s="10">
        <v>0</v>
      </c>
      <c r="F694" s="10">
        <v>0</v>
      </c>
    </row>
    <row r="695" spans="2:6" ht="15.75" x14ac:dyDescent="0.2">
      <c r="B695" s="312"/>
      <c r="C695" s="145" t="s">
        <v>386</v>
      </c>
      <c r="D695" s="142">
        <f t="shared" si="36"/>
        <v>6.8</v>
      </c>
      <c r="E695" s="10">
        <v>0</v>
      </c>
      <c r="F695" s="10">
        <v>6.8</v>
      </c>
    </row>
    <row r="696" spans="2:6" ht="17.25" customHeight="1" x14ac:dyDescent="0.2">
      <c r="B696" s="312"/>
      <c r="C696" s="146" t="s">
        <v>387</v>
      </c>
      <c r="D696" s="142">
        <f t="shared" si="36"/>
        <v>0</v>
      </c>
      <c r="E696" s="10">
        <v>0</v>
      </c>
      <c r="F696" s="10">
        <v>0</v>
      </c>
    </row>
    <row r="697" spans="2:6" ht="15.75" x14ac:dyDescent="0.2">
      <c r="B697" s="312"/>
      <c r="C697" s="147" t="s">
        <v>388</v>
      </c>
      <c r="D697" s="142">
        <f t="shared" si="36"/>
        <v>0</v>
      </c>
      <c r="E697" s="10">
        <v>0</v>
      </c>
      <c r="F697" s="10">
        <v>0</v>
      </c>
    </row>
    <row r="698" spans="2:6" ht="15.75" x14ac:dyDescent="0.2">
      <c r="B698" s="312"/>
      <c r="C698" s="145" t="s">
        <v>393</v>
      </c>
      <c r="D698" s="142">
        <f t="shared" si="36"/>
        <v>7.5</v>
      </c>
      <c r="E698" s="10">
        <v>0</v>
      </c>
      <c r="F698" s="10">
        <v>7.5</v>
      </c>
    </row>
    <row r="699" spans="2:6" ht="15.75" x14ac:dyDescent="0.2">
      <c r="B699" s="312"/>
      <c r="C699" s="145" t="s">
        <v>390</v>
      </c>
      <c r="D699" s="142">
        <f t="shared" si="36"/>
        <v>0</v>
      </c>
      <c r="E699" s="10">
        <v>0</v>
      </c>
      <c r="F699" s="10">
        <v>0</v>
      </c>
    </row>
    <row r="700" spans="2:6" ht="15.75" x14ac:dyDescent="0.2">
      <c r="B700" s="313"/>
      <c r="C700" s="145" t="s">
        <v>391</v>
      </c>
      <c r="D700" s="142">
        <f t="shared" si="36"/>
        <v>-94.1</v>
      </c>
      <c r="E700" s="10">
        <v>-35.799999999999997</v>
      </c>
      <c r="F700" s="10">
        <v>-58.3</v>
      </c>
    </row>
    <row r="701" spans="2:6" ht="15.75" x14ac:dyDescent="0.25">
      <c r="B701" s="311" t="s">
        <v>132</v>
      </c>
      <c r="C701" s="146"/>
      <c r="D701" s="139">
        <f>SUM(D702:D718)</f>
        <v>0</v>
      </c>
      <c r="E701" s="139">
        <f>SUM(E702:E718)</f>
        <v>0</v>
      </c>
      <c r="F701" s="139">
        <f>SUM(F702:F718)</f>
        <v>0</v>
      </c>
    </row>
    <row r="702" spans="2:6" ht="15.75" x14ac:dyDescent="0.2">
      <c r="B702" s="312"/>
      <c r="C702" s="145" t="s">
        <v>379</v>
      </c>
      <c r="D702" s="142">
        <f t="shared" ref="D702:D718" si="37">SUM(E702:F702)</f>
        <v>29.4</v>
      </c>
      <c r="E702" s="10">
        <v>0.4</v>
      </c>
      <c r="F702" s="10">
        <v>29</v>
      </c>
    </row>
    <row r="703" spans="2:6" ht="15.75" x14ac:dyDescent="0.2">
      <c r="B703" s="312"/>
      <c r="C703" s="145" t="s">
        <v>380</v>
      </c>
      <c r="D703" s="142">
        <f t="shared" si="37"/>
        <v>8.1999999999999993</v>
      </c>
      <c r="E703" s="10">
        <v>3.1</v>
      </c>
      <c r="F703" s="10">
        <v>5.0999999999999996</v>
      </c>
    </row>
    <row r="704" spans="2:6" ht="15.75" x14ac:dyDescent="0.2">
      <c r="B704" s="312"/>
      <c r="C704" s="145" t="s">
        <v>381</v>
      </c>
      <c r="D704" s="142">
        <f t="shared" si="37"/>
        <v>0</v>
      </c>
      <c r="E704" s="10">
        <v>0</v>
      </c>
      <c r="F704" s="10">
        <v>0</v>
      </c>
    </row>
    <row r="705" spans="2:6" ht="15.75" x14ac:dyDescent="0.2">
      <c r="B705" s="312"/>
      <c r="C705" s="145" t="s">
        <v>382</v>
      </c>
      <c r="D705" s="142">
        <f t="shared" si="37"/>
        <v>27.2</v>
      </c>
      <c r="E705" s="10">
        <v>16.7</v>
      </c>
      <c r="F705" s="10">
        <v>10.5</v>
      </c>
    </row>
    <row r="706" spans="2:6" ht="15.75" x14ac:dyDescent="0.2">
      <c r="B706" s="312"/>
      <c r="C706" s="145" t="s">
        <v>402</v>
      </c>
      <c r="D706" s="142">
        <f t="shared" si="37"/>
        <v>10.8</v>
      </c>
      <c r="E706" s="10">
        <v>10.8</v>
      </c>
      <c r="F706" s="10">
        <v>0</v>
      </c>
    </row>
    <row r="707" spans="2:6" ht="15.75" x14ac:dyDescent="0.2">
      <c r="B707" s="312"/>
      <c r="C707" s="145" t="s">
        <v>392</v>
      </c>
      <c r="D707" s="142">
        <f t="shared" si="37"/>
        <v>0</v>
      </c>
      <c r="E707" s="10">
        <v>0</v>
      </c>
      <c r="F707" s="10">
        <v>0</v>
      </c>
    </row>
    <row r="708" spans="2:6" ht="15.75" x14ac:dyDescent="0.2">
      <c r="B708" s="312"/>
      <c r="C708" s="145" t="s">
        <v>383</v>
      </c>
      <c r="D708" s="142">
        <f t="shared" si="37"/>
        <v>1</v>
      </c>
      <c r="E708" s="10">
        <v>0</v>
      </c>
      <c r="F708" s="10">
        <v>1</v>
      </c>
    </row>
    <row r="709" spans="2:6" ht="15.75" x14ac:dyDescent="0.2">
      <c r="B709" s="312"/>
      <c r="C709" s="145" t="s">
        <v>405</v>
      </c>
      <c r="D709" s="142">
        <f t="shared" si="37"/>
        <v>14</v>
      </c>
      <c r="E709" s="10">
        <v>0</v>
      </c>
      <c r="F709" s="10">
        <v>14</v>
      </c>
    </row>
    <row r="710" spans="2:6" ht="15.75" x14ac:dyDescent="0.2">
      <c r="B710" s="312"/>
      <c r="C710" s="145" t="s">
        <v>407</v>
      </c>
      <c r="D710" s="142">
        <f t="shared" si="37"/>
        <v>6</v>
      </c>
      <c r="E710" s="10">
        <v>0</v>
      </c>
      <c r="F710" s="10">
        <v>6</v>
      </c>
    </row>
    <row r="711" spans="2:6" ht="15.75" x14ac:dyDescent="0.2">
      <c r="B711" s="312"/>
      <c r="C711" s="145" t="s">
        <v>384</v>
      </c>
      <c r="D711" s="142">
        <f t="shared" si="37"/>
        <v>0</v>
      </c>
      <c r="E711" s="10">
        <v>0</v>
      </c>
      <c r="F711" s="10">
        <v>0</v>
      </c>
    </row>
    <row r="712" spans="2:6" ht="16.5" customHeight="1" x14ac:dyDescent="0.2">
      <c r="B712" s="312"/>
      <c r="C712" s="146" t="s">
        <v>387</v>
      </c>
      <c r="D712" s="142">
        <f t="shared" si="37"/>
        <v>1</v>
      </c>
      <c r="E712" s="10">
        <v>0</v>
      </c>
      <c r="F712" s="10">
        <v>1</v>
      </c>
    </row>
    <row r="713" spans="2:6" ht="15.75" x14ac:dyDescent="0.2">
      <c r="B713" s="312"/>
      <c r="C713" s="146" t="s">
        <v>386</v>
      </c>
      <c r="D713" s="142">
        <f t="shared" si="37"/>
        <v>0</v>
      </c>
      <c r="E713" s="10">
        <v>0</v>
      </c>
      <c r="F713" s="10">
        <v>0</v>
      </c>
    </row>
    <row r="714" spans="2:6" ht="15.75" x14ac:dyDescent="0.2">
      <c r="B714" s="312"/>
      <c r="C714" s="145" t="s">
        <v>385</v>
      </c>
      <c r="D714" s="142">
        <f t="shared" si="37"/>
        <v>17.7</v>
      </c>
      <c r="E714" s="10">
        <v>1.7</v>
      </c>
      <c r="F714" s="10">
        <v>16</v>
      </c>
    </row>
    <row r="715" spans="2:6" ht="15.75" x14ac:dyDescent="0.2">
      <c r="B715" s="312"/>
      <c r="C715" s="145" t="s">
        <v>388</v>
      </c>
      <c r="D715" s="142">
        <f t="shared" si="37"/>
        <v>-10.8</v>
      </c>
      <c r="E715" s="10">
        <v>-10.8</v>
      </c>
      <c r="F715" s="10">
        <v>0</v>
      </c>
    </row>
    <row r="716" spans="2:6" ht="15.75" x14ac:dyDescent="0.2">
      <c r="B716" s="312"/>
      <c r="C716" s="145" t="s">
        <v>393</v>
      </c>
      <c r="D716" s="142">
        <f t="shared" si="37"/>
        <v>0</v>
      </c>
      <c r="E716" s="10">
        <v>0</v>
      </c>
      <c r="F716" s="10">
        <v>0</v>
      </c>
    </row>
    <row r="717" spans="2:6" ht="15.75" x14ac:dyDescent="0.2">
      <c r="B717" s="312"/>
      <c r="C717" s="145" t="s">
        <v>390</v>
      </c>
      <c r="D717" s="142">
        <f t="shared" si="37"/>
        <v>15</v>
      </c>
      <c r="E717" s="10">
        <v>0</v>
      </c>
      <c r="F717" s="10">
        <v>15</v>
      </c>
    </row>
    <row r="718" spans="2:6" ht="15.75" x14ac:dyDescent="0.2">
      <c r="B718" s="313"/>
      <c r="C718" s="145" t="s">
        <v>391</v>
      </c>
      <c r="D718" s="142">
        <f t="shared" si="37"/>
        <v>-119.5</v>
      </c>
      <c r="E718" s="10">
        <v>-21.9</v>
      </c>
      <c r="F718" s="10">
        <v>-97.6</v>
      </c>
    </row>
    <row r="719" spans="2:6" ht="15.75" x14ac:dyDescent="0.25">
      <c r="B719" s="311" t="s">
        <v>134</v>
      </c>
      <c r="C719" s="148"/>
      <c r="D719" s="139">
        <f>SUM(D720:D734)</f>
        <v>0</v>
      </c>
      <c r="E719" s="139">
        <f>SUM(E720:E734)</f>
        <v>0</v>
      </c>
      <c r="F719" s="139">
        <f>SUM(F720:F734)</f>
        <v>0</v>
      </c>
    </row>
    <row r="720" spans="2:6" ht="15.75" x14ac:dyDescent="0.2">
      <c r="B720" s="312"/>
      <c r="C720" s="145" t="s">
        <v>379</v>
      </c>
      <c r="D720" s="142">
        <f t="shared" ref="D720:D734" si="38">SUM(E720:F720)</f>
        <v>0</v>
      </c>
      <c r="E720" s="10">
        <v>0</v>
      </c>
      <c r="F720" s="10">
        <v>0</v>
      </c>
    </row>
    <row r="721" spans="2:6" ht="15.75" x14ac:dyDescent="0.2">
      <c r="B721" s="312"/>
      <c r="C721" s="145" t="s">
        <v>380</v>
      </c>
      <c r="D721" s="142">
        <f t="shared" si="38"/>
        <v>0</v>
      </c>
      <c r="E721" s="10">
        <v>0</v>
      </c>
      <c r="F721" s="10">
        <v>0</v>
      </c>
    </row>
    <row r="722" spans="2:6" ht="15.75" x14ac:dyDescent="0.2">
      <c r="B722" s="312"/>
      <c r="C722" s="145" t="s">
        <v>381</v>
      </c>
      <c r="D722" s="142">
        <f t="shared" si="38"/>
        <v>0</v>
      </c>
      <c r="E722" s="10">
        <v>0</v>
      </c>
      <c r="F722" s="10">
        <v>0</v>
      </c>
    </row>
    <row r="723" spans="2:6" ht="15.75" x14ac:dyDescent="0.2">
      <c r="B723" s="312"/>
      <c r="C723" s="145" t="s">
        <v>405</v>
      </c>
      <c r="D723" s="142">
        <f t="shared" si="38"/>
        <v>20</v>
      </c>
      <c r="E723" s="10">
        <v>0</v>
      </c>
      <c r="F723" s="10">
        <v>20</v>
      </c>
    </row>
    <row r="724" spans="2:6" ht="15.75" x14ac:dyDescent="0.2">
      <c r="B724" s="312"/>
      <c r="C724" s="145" t="s">
        <v>382</v>
      </c>
      <c r="D724" s="142">
        <f t="shared" si="38"/>
        <v>0</v>
      </c>
      <c r="E724" s="10">
        <v>0</v>
      </c>
      <c r="F724" s="10">
        <v>0</v>
      </c>
    </row>
    <row r="725" spans="2:6" ht="15.75" x14ac:dyDescent="0.2">
      <c r="B725" s="312"/>
      <c r="C725" s="145" t="s">
        <v>402</v>
      </c>
      <c r="D725" s="142">
        <f t="shared" si="38"/>
        <v>5.8</v>
      </c>
      <c r="E725" s="10">
        <v>5.8</v>
      </c>
      <c r="F725" s="10">
        <v>0</v>
      </c>
    </row>
    <row r="726" spans="2:6" ht="15.75" x14ac:dyDescent="0.2">
      <c r="B726" s="312"/>
      <c r="C726" s="145" t="s">
        <v>383</v>
      </c>
      <c r="D726" s="142">
        <f t="shared" si="38"/>
        <v>0</v>
      </c>
      <c r="E726" s="10">
        <v>0</v>
      </c>
      <c r="F726" s="10">
        <v>0</v>
      </c>
    </row>
    <row r="727" spans="2:6" ht="15.75" x14ac:dyDescent="0.2">
      <c r="B727" s="312"/>
      <c r="C727" s="145" t="s">
        <v>384</v>
      </c>
      <c r="D727" s="142">
        <f t="shared" si="38"/>
        <v>0</v>
      </c>
      <c r="E727" s="10">
        <v>0</v>
      </c>
      <c r="F727" s="10">
        <v>0</v>
      </c>
    </row>
    <row r="728" spans="2:6" ht="15.75" x14ac:dyDescent="0.2">
      <c r="B728" s="312"/>
      <c r="C728" s="145" t="s">
        <v>385</v>
      </c>
      <c r="D728" s="142">
        <f t="shared" si="38"/>
        <v>0</v>
      </c>
      <c r="E728" s="10">
        <v>0</v>
      </c>
      <c r="F728" s="10">
        <v>0</v>
      </c>
    </row>
    <row r="729" spans="2:6" ht="15.75" x14ac:dyDescent="0.2">
      <c r="B729" s="312"/>
      <c r="C729" s="145" t="s">
        <v>386</v>
      </c>
      <c r="D729" s="142">
        <f t="shared" si="38"/>
        <v>0</v>
      </c>
      <c r="E729" s="10">
        <v>0</v>
      </c>
      <c r="F729" s="10">
        <v>0</v>
      </c>
    </row>
    <row r="730" spans="2:6" ht="17.25" customHeight="1" x14ac:dyDescent="0.2">
      <c r="B730" s="312"/>
      <c r="C730" s="146" t="s">
        <v>387</v>
      </c>
      <c r="D730" s="142">
        <f t="shared" si="38"/>
        <v>0</v>
      </c>
      <c r="E730" s="10">
        <v>0</v>
      </c>
      <c r="F730" s="10">
        <v>0</v>
      </c>
    </row>
    <row r="731" spans="2:6" ht="15.75" x14ac:dyDescent="0.2">
      <c r="B731" s="312"/>
      <c r="C731" s="147" t="s">
        <v>388</v>
      </c>
      <c r="D731" s="142">
        <f t="shared" si="38"/>
        <v>0</v>
      </c>
      <c r="E731" s="10">
        <v>0</v>
      </c>
      <c r="F731" s="10">
        <v>0</v>
      </c>
    </row>
    <row r="732" spans="2:6" ht="15.75" x14ac:dyDescent="0.2">
      <c r="B732" s="312"/>
      <c r="C732" s="145" t="s">
        <v>393</v>
      </c>
      <c r="D732" s="142">
        <f t="shared" si="38"/>
        <v>3.7</v>
      </c>
      <c r="E732" s="10">
        <v>-5.8</v>
      </c>
      <c r="F732" s="10">
        <v>9.5</v>
      </c>
    </row>
    <row r="733" spans="2:6" ht="15.75" x14ac:dyDescent="0.2">
      <c r="B733" s="312"/>
      <c r="C733" s="145" t="s">
        <v>390</v>
      </c>
      <c r="D733" s="142">
        <f t="shared" si="38"/>
        <v>0</v>
      </c>
      <c r="E733" s="10">
        <v>0</v>
      </c>
      <c r="F733" s="10">
        <v>0</v>
      </c>
    </row>
    <row r="734" spans="2:6" ht="15.75" x14ac:dyDescent="0.2">
      <c r="B734" s="313"/>
      <c r="C734" s="145" t="s">
        <v>391</v>
      </c>
      <c r="D734" s="142">
        <f t="shared" si="38"/>
        <v>-29.5</v>
      </c>
      <c r="E734" s="10">
        <v>0</v>
      </c>
      <c r="F734" s="10">
        <v>-29.5</v>
      </c>
    </row>
    <row r="735" spans="2:6" ht="15.75" x14ac:dyDescent="0.25">
      <c r="B735" s="311" t="s">
        <v>136</v>
      </c>
      <c r="C735" s="148"/>
      <c r="D735" s="139">
        <f>SUM(D736:D750)</f>
        <v>0</v>
      </c>
      <c r="E735" s="139">
        <f>SUM(E736:E750)</f>
        <v>0</v>
      </c>
      <c r="F735" s="139">
        <f>SUM(F736:F750)</f>
        <v>0</v>
      </c>
    </row>
    <row r="736" spans="2:6" ht="15.75" x14ac:dyDescent="0.2">
      <c r="B736" s="312"/>
      <c r="C736" s="145" t="s">
        <v>379</v>
      </c>
      <c r="D736" s="142">
        <f t="shared" ref="D736:D750" si="39">SUM(E736:F736)</f>
        <v>0.7</v>
      </c>
      <c r="E736" s="10">
        <v>0</v>
      </c>
      <c r="F736" s="10">
        <v>0.7</v>
      </c>
    </row>
    <row r="737" spans="2:6" ht="15.75" x14ac:dyDescent="0.2">
      <c r="B737" s="312"/>
      <c r="C737" s="145" t="s">
        <v>380</v>
      </c>
      <c r="D737" s="142">
        <f t="shared" si="39"/>
        <v>0.1</v>
      </c>
      <c r="E737" s="10">
        <v>0</v>
      </c>
      <c r="F737" s="10">
        <v>0.1</v>
      </c>
    </row>
    <row r="738" spans="2:6" ht="15.75" x14ac:dyDescent="0.2">
      <c r="B738" s="312"/>
      <c r="C738" s="145" t="s">
        <v>381</v>
      </c>
      <c r="D738" s="142">
        <f t="shared" si="39"/>
        <v>0</v>
      </c>
      <c r="E738" s="10">
        <v>0</v>
      </c>
      <c r="F738" s="10">
        <v>0</v>
      </c>
    </row>
    <row r="739" spans="2:6" ht="15.75" x14ac:dyDescent="0.2">
      <c r="B739" s="312"/>
      <c r="C739" s="145" t="s">
        <v>405</v>
      </c>
      <c r="D739" s="142">
        <f t="shared" si="39"/>
        <v>11.9</v>
      </c>
      <c r="E739" s="10">
        <v>5.9</v>
      </c>
      <c r="F739" s="10">
        <v>6</v>
      </c>
    </row>
    <row r="740" spans="2:6" ht="15.75" x14ac:dyDescent="0.2">
      <c r="B740" s="312"/>
      <c r="C740" s="145" t="s">
        <v>402</v>
      </c>
      <c r="D740" s="142">
        <f t="shared" si="39"/>
        <v>7.8</v>
      </c>
      <c r="E740" s="10">
        <v>7.8</v>
      </c>
      <c r="F740" s="10">
        <v>0</v>
      </c>
    </row>
    <row r="741" spans="2:6" ht="15.75" x14ac:dyDescent="0.2">
      <c r="B741" s="312"/>
      <c r="C741" s="145" t="s">
        <v>382</v>
      </c>
      <c r="D741" s="142">
        <f t="shared" si="39"/>
        <v>0</v>
      </c>
      <c r="E741" s="10">
        <v>0</v>
      </c>
      <c r="F741" s="10">
        <v>0</v>
      </c>
    </row>
    <row r="742" spans="2:6" ht="15.75" x14ac:dyDescent="0.2">
      <c r="B742" s="312"/>
      <c r="C742" s="145" t="s">
        <v>383</v>
      </c>
      <c r="D742" s="142">
        <f t="shared" si="39"/>
        <v>0</v>
      </c>
      <c r="E742" s="10">
        <v>0</v>
      </c>
      <c r="F742" s="10">
        <v>0</v>
      </c>
    </row>
    <row r="743" spans="2:6" ht="15.75" x14ac:dyDescent="0.2">
      <c r="B743" s="312"/>
      <c r="C743" s="145" t="s">
        <v>384</v>
      </c>
      <c r="D743" s="142">
        <f t="shared" si="39"/>
        <v>0</v>
      </c>
      <c r="E743" s="10">
        <v>0</v>
      </c>
      <c r="F743" s="10">
        <v>0</v>
      </c>
    </row>
    <row r="744" spans="2:6" ht="15.75" x14ac:dyDescent="0.2">
      <c r="B744" s="312"/>
      <c r="C744" s="145" t="s">
        <v>385</v>
      </c>
      <c r="D744" s="142">
        <f t="shared" si="39"/>
        <v>0</v>
      </c>
      <c r="E744" s="10">
        <v>0</v>
      </c>
      <c r="F744" s="10">
        <v>0</v>
      </c>
    </row>
    <row r="745" spans="2:6" ht="15.75" x14ac:dyDescent="0.2">
      <c r="B745" s="312"/>
      <c r="C745" s="145" t="s">
        <v>386</v>
      </c>
      <c r="D745" s="142">
        <f t="shared" si="39"/>
        <v>0</v>
      </c>
      <c r="E745" s="10">
        <v>0</v>
      </c>
      <c r="F745" s="10">
        <v>0</v>
      </c>
    </row>
    <row r="746" spans="2:6" ht="16.5" customHeight="1" x14ac:dyDescent="0.2">
      <c r="B746" s="312"/>
      <c r="C746" s="146" t="s">
        <v>387</v>
      </c>
      <c r="D746" s="142">
        <f t="shared" si="39"/>
        <v>0</v>
      </c>
      <c r="E746" s="10">
        <v>0</v>
      </c>
      <c r="F746" s="10">
        <v>0</v>
      </c>
    </row>
    <row r="747" spans="2:6" ht="15.75" x14ac:dyDescent="0.2">
      <c r="B747" s="312"/>
      <c r="C747" s="147" t="s">
        <v>388</v>
      </c>
      <c r="D747" s="142">
        <f t="shared" si="39"/>
        <v>0</v>
      </c>
      <c r="E747" s="10">
        <v>0</v>
      </c>
      <c r="F747" s="10">
        <v>0</v>
      </c>
    </row>
    <row r="748" spans="2:6" ht="15.75" x14ac:dyDescent="0.2">
      <c r="B748" s="312"/>
      <c r="C748" s="145" t="s">
        <v>393</v>
      </c>
      <c r="D748" s="142">
        <f t="shared" si="39"/>
        <v>0</v>
      </c>
      <c r="E748" s="10">
        <v>0</v>
      </c>
      <c r="F748" s="10">
        <v>0</v>
      </c>
    </row>
    <row r="749" spans="2:6" ht="15.75" x14ac:dyDescent="0.2">
      <c r="B749" s="312"/>
      <c r="C749" s="145" t="s">
        <v>390</v>
      </c>
      <c r="D749" s="142">
        <f t="shared" si="39"/>
        <v>14</v>
      </c>
      <c r="E749" s="10">
        <v>0</v>
      </c>
      <c r="F749" s="10">
        <v>14</v>
      </c>
    </row>
    <row r="750" spans="2:6" ht="15.75" x14ac:dyDescent="0.2">
      <c r="B750" s="313"/>
      <c r="C750" s="145" t="s">
        <v>391</v>
      </c>
      <c r="D750" s="142">
        <f t="shared" si="39"/>
        <v>-34.5</v>
      </c>
      <c r="E750" s="10">
        <v>-13.7</v>
      </c>
      <c r="F750" s="10">
        <v>-20.8</v>
      </c>
    </row>
    <row r="751" spans="2:6" ht="15.75" x14ac:dyDescent="0.25">
      <c r="B751" s="311" t="s">
        <v>138</v>
      </c>
      <c r="C751" s="148"/>
      <c r="D751" s="139">
        <f>SUM(D752:D765)</f>
        <v>0</v>
      </c>
      <c r="E751" s="139">
        <f>SUM(E752:E765)</f>
        <v>0</v>
      </c>
      <c r="F751" s="139">
        <f>SUM(F752:F765)</f>
        <v>0</v>
      </c>
    </row>
    <row r="752" spans="2:6" ht="15.75" x14ac:dyDescent="0.2">
      <c r="B752" s="312"/>
      <c r="C752" s="145" t="s">
        <v>379</v>
      </c>
      <c r="D752" s="142">
        <f t="shared" ref="D752:D765" si="40">SUM(E752:F752)</f>
        <v>0</v>
      </c>
      <c r="E752" s="10">
        <v>0</v>
      </c>
      <c r="F752" s="10">
        <v>0</v>
      </c>
    </row>
    <row r="753" spans="2:6" ht="15.75" x14ac:dyDescent="0.2">
      <c r="B753" s="312"/>
      <c r="C753" s="145" t="s">
        <v>380</v>
      </c>
      <c r="D753" s="142">
        <f t="shared" si="40"/>
        <v>0</v>
      </c>
      <c r="E753" s="10">
        <v>0</v>
      </c>
      <c r="F753" s="10">
        <v>0</v>
      </c>
    </row>
    <row r="754" spans="2:6" ht="15.75" x14ac:dyDescent="0.2">
      <c r="B754" s="312"/>
      <c r="C754" s="145" t="s">
        <v>381</v>
      </c>
      <c r="D754" s="142">
        <f t="shared" si="40"/>
        <v>0</v>
      </c>
      <c r="E754" s="10">
        <v>0</v>
      </c>
      <c r="F754" s="10">
        <v>0</v>
      </c>
    </row>
    <row r="755" spans="2:6" ht="15.75" x14ac:dyDescent="0.2">
      <c r="B755" s="312"/>
      <c r="C755" s="145" t="s">
        <v>382</v>
      </c>
      <c r="D755" s="142">
        <f t="shared" si="40"/>
        <v>0</v>
      </c>
      <c r="E755" s="10">
        <v>0</v>
      </c>
      <c r="F755" s="10">
        <v>0</v>
      </c>
    </row>
    <row r="756" spans="2:6" ht="15.75" x14ac:dyDescent="0.2">
      <c r="B756" s="312"/>
      <c r="C756" s="145" t="s">
        <v>383</v>
      </c>
      <c r="D756" s="142">
        <f t="shared" si="40"/>
        <v>0</v>
      </c>
      <c r="E756" s="10">
        <v>0</v>
      </c>
      <c r="F756" s="10">
        <v>0</v>
      </c>
    </row>
    <row r="757" spans="2:6" ht="15.75" x14ac:dyDescent="0.2">
      <c r="B757" s="312"/>
      <c r="C757" s="145" t="s">
        <v>384</v>
      </c>
      <c r="D757" s="142">
        <f t="shared" si="40"/>
        <v>0</v>
      </c>
      <c r="E757" s="10">
        <v>0</v>
      </c>
      <c r="F757" s="10">
        <v>0</v>
      </c>
    </row>
    <row r="758" spans="2:6" ht="15.75" x14ac:dyDescent="0.2">
      <c r="B758" s="312"/>
      <c r="C758" s="145" t="s">
        <v>402</v>
      </c>
      <c r="D758" s="142">
        <f t="shared" si="40"/>
        <v>4.7</v>
      </c>
      <c r="E758" s="10">
        <v>4.7</v>
      </c>
      <c r="F758" s="10">
        <v>0</v>
      </c>
    </row>
    <row r="759" spans="2:6" ht="15.75" x14ac:dyDescent="0.2">
      <c r="B759" s="312"/>
      <c r="C759" s="145" t="s">
        <v>385</v>
      </c>
      <c r="D759" s="142">
        <f t="shared" si="40"/>
        <v>0</v>
      </c>
      <c r="E759" s="10">
        <v>0</v>
      </c>
      <c r="F759" s="10">
        <v>0</v>
      </c>
    </row>
    <row r="760" spans="2:6" ht="15.75" x14ac:dyDescent="0.2">
      <c r="B760" s="312"/>
      <c r="C760" s="145" t="s">
        <v>386</v>
      </c>
      <c r="D760" s="142">
        <f t="shared" si="40"/>
        <v>0</v>
      </c>
      <c r="E760" s="10">
        <v>0</v>
      </c>
      <c r="F760" s="10">
        <v>0</v>
      </c>
    </row>
    <row r="761" spans="2:6" ht="15.75" x14ac:dyDescent="0.2">
      <c r="B761" s="312"/>
      <c r="C761" s="145" t="s">
        <v>388</v>
      </c>
      <c r="D761" s="142">
        <f t="shared" si="40"/>
        <v>0</v>
      </c>
      <c r="E761" s="10">
        <v>0</v>
      </c>
      <c r="F761" s="10">
        <v>0</v>
      </c>
    </row>
    <row r="762" spans="2:6" ht="15.75" customHeight="1" x14ac:dyDescent="0.2">
      <c r="B762" s="312"/>
      <c r="C762" s="146" t="s">
        <v>387</v>
      </c>
      <c r="D762" s="142">
        <f t="shared" si="40"/>
        <v>0</v>
      </c>
      <c r="E762" s="10">
        <v>0</v>
      </c>
      <c r="F762" s="10">
        <v>0</v>
      </c>
    </row>
    <row r="763" spans="2:6" ht="15.75" x14ac:dyDescent="0.2">
      <c r="B763" s="312"/>
      <c r="C763" s="145" t="s">
        <v>393</v>
      </c>
      <c r="D763" s="142">
        <f t="shared" si="40"/>
        <v>40</v>
      </c>
      <c r="E763" s="10">
        <v>0</v>
      </c>
      <c r="F763" s="10">
        <v>40</v>
      </c>
    </row>
    <row r="764" spans="2:6" ht="15.75" x14ac:dyDescent="0.2">
      <c r="B764" s="312"/>
      <c r="C764" s="145" t="s">
        <v>390</v>
      </c>
      <c r="D764" s="142">
        <f t="shared" si="40"/>
        <v>0</v>
      </c>
      <c r="E764" s="10">
        <v>0</v>
      </c>
      <c r="F764" s="10">
        <v>0</v>
      </c>
    </row>
    <row r="765" spans="2:6" ht="15.75" x14ac:dyDescent="0.2">
      <c r="B765" s="313"/>
      <c r="C765" s="145" t="s">
        <v>391</v>
      </c>
      <c r="D765" s="142">
        <f t="shared" si="40"/>
        <v>-44.7</v>
      </c>
      <c r="E765" s="10">
        <v>-4.7</v>
      </c>
      <c r="F765" s="10">
        <v>-40</v>
      </c>
    </row>
    <row r="766" spans="2:6" ht="15.75" x14ac:dyDescent="0.25">
      <c r="B766" s="311" t="s">
        <v>140</v>
      </c>
      <c r="C766" s="148"/>
      <c r="D766" s="139">
        <f>SUM(D767:D783)</f>
        <v>0</v>
      </c>
      <c r="E766" s="139">
        <f>SUM(E767:E783)</f>
        <v>3.5527136788005009E-15</v>
      </c>
      <c r="F766" s="139">
        <f>SUM(F767:F783)</f>
        <v>0</v>
      </c>
    </row>
    <row r="767" spans="2:6" ht="15.75" x14ac:dyDescent="0.2">
      <c r="B767" s="312"/>
      <c r="C767" s="145" t="s">
        <v>379</v>
      </c>
      <c r="D767" s="142">
        <f t="shared" ref="D767:D783" si="41">SUM(E767:F767)</f>
        <v>0</v>
      </c>
      <c r="E767" s="10">
        <v>0</v>
      </c>
      <c r="F767" s="10">
        <v>0</v>
      </c>
    </row>
    <row r="768" spans="2:6" ht="15.75" x14ac:dyDescent="0.2">
      <c r="B768" s="312"/>
      <c r="C768" s="145" t="s">
        <v>380</v>
      </c>
      <c r="D768" s="142">
        <f t="shared" si="41"/>
        <v>10</v>
      </c>
      <c r="E768" s="10">
        <v>0</v>
      </c>
      <c r="F768" s="10">
        <v>10</v>
      </c>
    </row>
    <row r="769" spans="2:6" ht="15.75" x14ac:dyDescent="0.2">
      <c r="B769" s="312"/>
      <c r="C769" s="145" t="s">
        <v>381</v>
      </c>
      <c r="D769" s="142">
        <f t="shared" si="41"/>
        <v>4.7</v>
      </c>
      <c r="E769" s="10">
        <v>4.7</v>
      </c>
      <c r="F769" s="10">
        <v>0</v>
      </c>
    </row>
    <row r="770" spans="2:6" ht="15.75" x14ac:dyDescent="0.2">
      <c r="B770" s="312"/>
      <c r="C770" s="145" t="s">
        <v>416</v>
      </c>
      <c r="D770" s="142">
        <f t="shared" si="41"/>
        <v>4.5999999999999996</v>
      </c>
      <c r="E770" s="10">
        <v>4.5999999999999996</v>
      </c>
      <c r="F770" s="10">
        <v>0</v>
      </c>
    </row>
    <row r="771" spans="2:6" ht="15.75" x14ac:dyDescent="0.2">
      <c r="B771" s="312"/>
      <c r="C771" s="145" t="s">
        <v>402</v>
      </c>
      <c r="D771" s="142">
        <f t="shared" si="41"/>
        <v>12.7</v>
      </c>
      <c r="E771" s="10">
        <v>12.7</v>
      </c>
      <c r="F771" s="10">
        <v>0</v>
      </c>
    </row>
    <row r="772" spans="2:6" ht="15.75" x14ac:dyDescent="0.2">
      <c r="B772" s="312"/>
      <c r="C772" s="145" t="s">
        <v>407</v>
      </c>
      <c r="D772" s="142">
        <f t="shared" si="41"/>
        <v>6</v>
      </c>
      <c r="E772" s="10">
        <v>0</v>
      </c>
      <c r="F772" s="10">
        <v>6</v>
      </c>
    </row>
    <row r="773" spans="2:6" ht="15.75" x14ac:dyDescent="0.2">
      <c r="B773" s="312"/>
      <c r="C773" s="145" t="s">
        <v>382</v>
      </c>
      <c r="D773" s="142">
        <f t="shared" si="41"/>
        <v>16.7</v>
      </c>
      <c r="E773" s="10">
        <v>11.7</v>
      </c>
      <c r="F773" s="10">
        <v>5</v>
      </c>
    </row>
    <row r="774" spans="2:6" ht="15.75" x14ac:dyDescent="0.2">
      <c r="B774" s="312"/>
      <c r="C774" s="145" t="s">
        <v>392</v>
      </c>
      <c r="D774" s="142">
        <f t="shared" si="41"/>
        <v>0</v>
      </c>
      <c r="E774" s="10">
        <v>0</v>
      </c>
      <c r="F774" s="10">
        <v>0</v>
      </c>
    </row>
    <row r="775" spans="2:6" ht="15.75" x14ac:dyDescent="0.2">
      <c r="B775" s="312"/>
      <c r="C775" s="145" t="s">
        <v>383</v>
      </c>
      <c r="D775" s="142">
        <f t="shared" si="41"/>
        <v>0</v>
      </c>
      <c r="E775" s="10">
        <v>0</v>
      </c>
      <c r="F775" s="10">
        <v>0</v>
      </c>
    </row>
    <row r="776" spans="2:6" ht="15.75" x14ac:dyDescent="0.2">
      <c r="B776" s="312"/>
      <c r="C776" s="145" t="s">
        <v>384</v>
      </c>
      <c r="D776" s="142">
        <f t="shared" si="41"/>
        <v>0</v>
      </c>
      <c r="E776" s="10">
        <v>0</v>
      </c>
      <c r="F776" s="10">
        <v>0</v>
      </c>
    </row>
    <row r="777" spans="2:6" ht="15.75" x14ac:dyDescent="0.2">
      <c r="B777" s="312"/>
      <c r="C777" s="145" t="s">
        <v>385</v>
      </c>
      <c r="D777" s="142">
        <f t="shared" si="41"/>
        <v>5</v>
      </c>
      <c r="E777" s="10">
        <v>0</v>
      </c>
      <c r="F777" s="10">
        <v>5</v>
      </c>
    </row>
    <row r="778" spans="2:6" ht="15.75" x14ac:dyDescent="0.2">
      <c r="B778" s="312"/>
      <c r="C778" s="145" t="s">
        <v>386</v>
      </c>
      <c r="D778" s="142">
        <f t="shared" si="41"/>
        <v>0</v>
      </c>
      <c r="E778" s="10">
        <v>0</v>
      </c>
      <c r="F778" s="10">
        <v>0</v>
      </c>
    </row>
    <row r="779" spans="2:6" ht="17.25" customHeight="1" x14ac:dyDescent="0.2">
      <c r="B779" s="312"/>
      <c r="C779" s="146" t="s">
        <v>387</v>
      </c>
      <c r="D779" s="142">
        <f t="shared" si="41"/>
        <v>0</v>
      </c>
      <c r="E779" s="10">
        <v>0</v>
      </c>
      <c r="F779" s="10">
        <v>0</v>
      </c>
    </row>
    <row r="780" spans="2:6" ht="15.75" x14ac:dyDescent="0.2">
      <c r="B780" s="312"/>
      <c r="C780" s="147" t="s">
        <v>388</v>
      </c>
      <c r="D780" s="142">
        <f t="shared" si="41"/>
        <v>-11</v>
      </c>
      <c r="E780" s="10">
        <v>-11</v>
      </c>
      <c r="F780" s="10">
        <v>0</v>
      </c>
    </row>
    <row r="781" spans="2:6" ht="15.75" x14ac:dyDescent="0.2">
      <c r="B781" s="312"/>
      <c r="C781" s="145" t="s">
        <v>393</v>
      </c>
      <c r="D781" s="142">
        <f t="shared" si="41"/>
        <v>-15.7</v>
      </c>
      <c r="E781" s="10">
        <v>-22.7</v>
      </c>
      <c r="F781" s="10">
        <v>7</v>
      </c>
    </row>
    <row r="782" spans="2:6" ht="15.75" x14ac:dyDescent="0.2">
      <c r="B782" s="312"/>
      <c r="C782" s="145" t="s">
        <v>390</v>
      </c>
      <c r="D782" s="142">
        <f t="shared" si="41"/>
        <v>0</v>
      </c>
      <c r="E782" s="10">
        <v>0</v>
      </c>
      <c r="F782" s="10">
        <v>0</v>
      </c>
    </row>
    <row r="783" spans="2:6" ht="15.75" x14ac:dyDescent="0.2">
      <c r="B783" s="313"/>
      <c r="C783" s="145" t="s">
        <v>391</v>
      </c>
      <c r="D783" s="142">
        <f t="shared" si="41"/>
        <v>-33</v>
      </c>
      <c r="E783" s="10">
        <v>0</v>
      </c>
      <c r="F783" s="10">
        <v>-33</v>
      </c>
    </row>
    <row r="784" spans="2:6" ht="15.75" x14ac:dyDescent="0.25">
      <c r="B784" s="311" t="s">
        <v>142</v>
      </c>
      <c r="C784" s="146"/>
      <c r="D784" s="139">
        <f>SUM(D785:D801)</f>
        <v>0</v>
      </c>
      <c r="E784" s="139">
        <f>SUM(E785:E801)</f>
        <v>0</v>
      </c>
      <c r="F784" s="139">
        <f>SUM(F785:F801)</f>
        <v>0</v>
      </c>
    </row>
    <row r="785" spans="2:6" ht="15.75" x14ac:dyDescent="0.2">
      <c r="B785" s="312"/>
      <c r="C785" s="145" t="s">
        <v>379</v>
      </c>
      <c r="D785" s="142">
        <f t="shared" ref="D785:D801" si="42">SUM(E785:F785)</f>
        <v>0</v>
      </c>
      <c r="E785" s="10">
        <v>0</v>
      </c>
      <c r="F785" s="10">
        <v>0</v>
      </c>
    </row>
    <row r="786" spans="2:6" ht="15.75" x14ac:dyDescent="0.2">
      <c r="B786" s="312"/>
      <c r="C786" s="145" t="s">
        <v>380</v>
      </c>
      <c r="D786" s="142">
        <f t="shared" si="42"/>
        <v>0</v>
      </c>
      <c r="E786" s="10">
        <v>0</v>
      </c>
      <c r="F786" s="10">
        <v>0</v>
      </c>
    </row>
    <row r="787" spans="2:6" ht="15.75" x14ac:dyDescent="0.2">
      <c r="B787" s="312"/>
      <c r="C787" s="145" t="s">
        <v>381</v>
      </c>
      <c r="D787" s="142">
        <f t="shared" si="42"/>
        <v>0</v>
      </c>
      <c r="E787" s="10">
        <v>0</v>
      </c>
      <c r="F787" s="10">
        <v>0</v>
      </c>
    </row>
    <row r="788" spans="2:6" ht="15.75" x14ac:dyDescent="0.2">
      <c r="B788" s="312"/>
      <c r="C788" s="145" t="s">
        <v>405</v>
      </c>
      <c r="D788" s="142">
        <f t="shared" si="42"/>
        <v>15</v>
      </c>
      <c r="E788" s="10">
        <v>0</v>
      </c>
      <c r="F788" s="10">
        <v>15</v>
      </c>
    </row>
    <row r="789" spans="2:6" ht="15.75" x14ac:dyDescent="0.2">
      <c r="B789" s="312"/>
      <c r="C789" s="145" t="s">
        <v>416</v>
      </c>
      <c r="D789" s="142">
        <f t="shared" si="42"/>
        <v>4.8</v>
      </c>
      <c r="E789" s="10">
        <v>4.8</v>
      </c>
      <c r="F789" s="10">
        <v>0</v>
      </c>
    </row>
    <row r="790" spans="2:6" ht="15.75" x14ac:dyDescent="0.2">
      <c r="B790" s="312"/>
      <c r="C790" s="145" t="s">
        <v>407</v>
      </c>
      <c r="D790" s="142">
        <f t="shared" si="42"/>
        <v>6</v>
      </c>
      <c r="E790" s="10">
        <v>0</v>
      </c>
      <c r="F790" s="10">
        <v>6</v>
      </c>
    </row>
    <row r="791" spans="2:6" ht="15.75" x14ac:dyDescent="0.2">
      <c r="B791" s="312"/>
      <c r="C791" s="145" t="s">
        <v>402</v>
      </c>
      <c r="D791" s="142">
        <f t="shared" si="42"/>
        <v>6.3</v>
      </c>
      <c r="E791" s="10">
        <v>6.3</v>
      </c>
      <c r="F791" s="10">
        <v>0</v>
      </c>
    </row>
    <row r="792" spans="2:6" ht="15.75" x14ac:dyDescent="0.2">
      <c r="B792" s="312"/>
      <c r="C792" s="145" t="s">
        <v>382</v>
      </c>
      <c r="D792" s="142">
        <f t="shared" si="42"/>
        <v>0</v>
      </c>
      <c r="E792" s="10">
        <v>0</v>
      </c>
      <c r="F792" s="10">
        <v>0</v>
      </c>
    </row>
    <row r="793" spans="2:6" ht="15.75" x14ac:dyDescent="0.2">
      <c r="B793" s="312"/>
      <c r="C793" s="145" t="s">
        <v>383</v>
      </c>
      <c r="D793" s="142">
        <f t="shared" si="42"/>
        <v>0</v>
      </c>
      <c r="E793" s="10">
        <v>0</v>
      </c>
      <c r="F793" s="10">
        <v>0</v>
      </c>
    </row>
    <row r="794" spans="2:6" ht="15.75" x14ac:dyDescent="0.2">
      <c r="B794" s="312"/>
      <c r="C794" s="145" t="s">
        <v>384</v>
      </c>
      <c r="D794" s="142">
        <f t="shared" si="42"/>
        <v>0</v>
      </c>
      <c r="E794" s="10">
        <v>0</v>
      </c>
      <c r="F794" s="10">
        <v>0</v>
      </c>
    </row>
    <row r="795" spans="2:6" ht="15.75" x14ac:dyDescent="0.2">
      <c r="B795" s="312"/>
      <c r="C795" s="145" t="s">
        <v>385</v>
      </c>
      <c r="D795" s="142">
        <f t="shared" si="42"/>
        <v>0</v>
      </c>
      <c r="E795" s="10">
        <v>0</v>
      </c>
      <c r="F795" s="10">
        <v>0</v>
      </c>
    </row>
    <row r="796" spans="2:6" ht="15.75" x14ac:dyDescent="0.2">
      <c r="B796" s="312"/>
      <c r="C796" s="145" t="s">
        <v>386</v>
      </c>
      <c r="D796" s="142">
        <f t="shared" si="42"/>
        <v>0</v>
      </c>
      <c r="E796" s="10">
        <v>0</v>
      </c>
      <c r="F796" s="10">
        <v>0</v>
      </c>
    </row>
    <row r="797" spans="2:6" ht="15.75" x14ac:dyDescent="0.2">
      <c r="B797" s="312"/>
      <c r="C797" s="145" t="s">
        <v>388</v>
      </c>
      <c r="D797" s="142">
        <f t="shared" si="42"/>
        <v>0</v>
      </c>
      <c r="E797" s="10">
        <v>0</v>
      </c>
      <c r="F797" s="10">
        <v>0</v>
      </c>
    </row>
    <row r="798" spans="2:6" ht="17.25" customHeight="1" x14ac:dyDescent="0.2">
      <c r="B798" s="312"/>
      <c r="C798" s="146" t="s">
        <v>387</v>
      </c>
      <c r="D798" s="142">
        <f t="shared" si="42"/>
        <v>0</v>
      </c>
      <c r="E798" s="10">
        <v>0</v>
      </c>
      <c r="F798" s="10">
        <v>0</v>
      </c>
    </row>
    <row r="799" spans="2:6" ht="15.75" x14ac:dyDescent="0.2">
      <c r="B799" s="312"/>
      <c r="C799" s="145" t="s">
        <v>393</v>
      </c>
      <c r="D799" s="142">
        <f t="shared" si="42"/>
        <v>-11.1</v>
      </c>
      <c r="E799" s="10">
        <v>-11.1</v>
      </c>
      <c r="F799" s="10">
        <v>0</v>
      </c>
    </row>
    <row r="800" spans="2:6" ht="15.75" x14ac:dyDescent="0.2">
      <c r="B800" s="312"/>
      <c r="C800" s="145" t="s">
        <v>390</v>
      </c>
      <c r="D800" s="142">
        <f t="shared" si="42"/>
        <v>6</v>
      </c>
      <c r="E800" s="10">
        <v>0</v>
      </c>
      <c r="F800" s="10">
        <v>6</v>
      </c>
    </row>
    <row r="801" spans="2:6" ht="15.75" x14ac:dyDescent="0.2">
      <c r="B801" s="313"/>
      <c r="C801" s="145" t="s">
        <v>391</v>
      </c>
      <c r="D801" s="142">
        <f t="shared" si="42"/>
        <v>-27</v>
      </c>
      <c r="E801" s="10">
        <v>0</v>
      </c>
      <c r="F801" s="10">
        <v>-27</v>
      </c>
    </row>
    <row r="802" spans="2:6" ht="15.75" x14ac:dyDescent="0.25">
      <c r="B802" s="311" t="s">
        <v>144</v>
      </c>
      <c r="C802" s="146"/>
      <c r="D802" s="139">
        <f>SUM(D803:D819)</f>
        <v>0</v>
      </c>
      <c r="E802" s="139">
        <f>SUM(E803:E819)</f>
        <v>0</v>
      </c>
      <c r="F802" s="139">
        <f>SUM(F803:F819)</f>
        <v>0</v>
      </c>
    </row>
    <row r="803" spans="2:6" ht="15.75" x14ac:dyDescent="0.2">
      <c r="B803" s="312"/>
      <c r="C803" s="145" t="s">
        <v>379</v>
      </c>
      <c r="D803" s="142">
        <f t="shared" ref="D803:D819" si="43">SUM(E803:F803)</f>
        <v>39.5</v>
      </c>
      <c r="E803" s="10">
        <v>0</v>
      </c>
      <c r="F803" s="10">
        <v>39.5</v>
      </c>
    </row>
    <row r="804" spans="2:6" ht="15.75" x14ac:dyDescent="0.2">
      <c r="B804" s="312"/>
      <c r="C804" s="145" t="s">
        <v>380</v>
      </c>
      <c r="D804" s="142">
        <f t="shared" si="43"/>
        <v>0</v>
      </c>
      <c r="E804" s="10">
        <v>0</v>
      </c>
      <c r="F804" s="10">
        <v>0</v>
      </c>
    </row>
    <row r="805" spans="2:6" ht="15.75" x14ac:dyDescent="0.2">
      <c r="B805" s="312"/>
      <c r="C805" s="145" t="s">
        <v>381</v>
      </c>
      <c r="D805" s="142">
        <f t="shared" si="43"/>
        <v>0</v>
      </c>
      <c r="E805" s="10">
        <v>0</v>
      </c>
      <c r="F805" s="10">
        <v>0</v>
      </c>
    </row>
    <row r="806" spans="2:6" ht="15.75" x14ac:dyDescent="0.2">
      <c r="B806" s="312"/>
      <c r="C806" s="145" t="s">
        <v>382</v>
      </c>
      <c r="D806" s="142">
        <f t="shared" si="43"/>
        <v>0</v>
      </c>
      <c r="E806" s="10">
        <v>0</v>
      </c>
      <c r="F806" s="10">
        <v>0</v>
      </c>
    </row>
    <row r="807" spans="2:6" ht="15.75" x14ac:dyDescent="0.2">
      <c r="B807" s="312"/>
      <c r="C807" s="145" t="s">
        <v>405</v>
      </c>
      <c r="D807" s="142">
        <f t="shared" si="43"/>
        <v>16.5</v>
      </c>
      <c r="E807" s="10">
        <v>16.5</v>
      </c>
      <c r="F807" s="10">
        <v>0</v>
      </c>
    </row>
    <row r="808" spans="2:6" ht="15.75" x14ac:dyDescent="0.2">
      <c r="B808" s="312"/>
      <c r="C808" s="145" t="s">
        <v>416</v>
      </c>
      <c r="D808" s="142">
        <f t="shared" si="43"/>
        <v>11.3</v>
      </c>
      <c r="E808" s="10">
        <v>11.3</v>
      </c>
      <c r="F808" s="10">
        <v>0</v>
      </c>
    </row>
    <row r="809" spans="2:6" ht="15.75" x14ac:dyDescent="0.2">
      <c r="B809" s="312"/>
      <c r="C809" s="145" t="s">
        <v>402</v>
      </c>
      <c r="D809" s="142">
        <f t="shared" si="43"/>
        <v>13.8</v>
      </c>
      <c r="E809" s="10">
        <v>13.8</v>
      </c>
      <c r="F809" s="10">
        <v>0</v>
      </c>
    </row>
    <row r="810" spans="2:6" ht="15.75" x14ac:dyDescent="0.2">
      <c r="B810" s="312"/>
      <c r="C810" s="145" t="s">
        <v>384</v>
      </c>
      <c r="D810" s="142">
        <f t="shared" si="43"/>
        <v>10</v>
      </c>
      <c r="E810" s="10">
        <v>0</v>
      </c>
      <c r="F810" s="10">
        <v>10</v>
      </c>
    </row>
    <row r="811" spans="2:6" ht="15.75" x14ac:dyDescent="0.2">
      <c r="B811" s="312"/>
      <c r="C811" s="145" t="s">
        <v>383</v>
      </c>
      <c r="D811" s="142">
        <f t="shared" si="43"/>
        <v>0</v>
      </c>
      <c r="E811" s="10">
        <v>0</v>
      </c>
      <c r="F811" s="10">
        <v>0</v>
      </c>
    </row>
    <row r="812" spans="2:6" ht="15.75" x14ac:dyDescent="0.2">
      <c r="B812" s="312"/>
      <c r="C812" s="145" t="s">
        <v>392</v>
      </c>
      <c r="D812" s="142">
        <f t="shared" si="43"/>
        <v>0</v>
      </c>
      <c r="E812" s="10">
        <v>0</v>
      </c>
      <c r="F812" s="10">
        <v>0</v>
      </c>
    </row>
    <row r="813" spans="2:6" ht="15.75" x14ac:dyDescent="0.2">
      <c r="B813" s="312"/>
      <c r="C813" s="145" t="s">
        <v>385</v>
      </c>
      <c r="D813" s="142">
        <f t="shared" si="43"/>
        <v>0</v>
      </c>
      <c r="E813" s="10">
        <v>0</v>
      </c>
      <c r="F813" s="10">
        <v>0</v>
      </c>
    </row>
    <row r="814" spans="2:6" ht="15.75" x14ac:dyDescent="0.2">
      <c r="B814" s="312"/>
      <c r="C814" s="145" t="s">
        <v>386</v>
      </c>
      <c r="D814" s="142">
        <f t="shared" si="43"/>
        <v>0</v>
      </c>
      <c r="E814" s="10">
        <v>0</v>
      </c>
      <c r="F814" s="10">
        <v>0</v>
      </c>
    </row>
    <row r="815" spans="2:6" ht="18" customHeight="1" x14ac:dyDescent="0.2">
      <c r="B815" s="312"/>
      <c r="C815" s="146" t="s">
        <v>387</v>
      </c>
      <c r="D815" s="142">
        <f t="shared" si="43"/>
        <v>2</v>
      </c>
      <c r="E815" s="10">
        <v>0</v>
      </c>
      <c r="F815" s="10">
        <v>2</v>
      </c>
    </row>
    <row r="816" spans="2:6" ht="15.75" x14ac:dyDescent="0.2">
      <c r="B816" s="312"/>
      <c r="C816" s="147" t="s">
        <v>388</v>
      </c>
      <c r="D816" s="142">
        <f t="shared" si="43"/>
        <v>0</v>
      </c>
      <c r="E816" s="10">
        <v>0</v>
      </c>
      <c r="F816" s="10">
        <v>0</v>
      </c>
    </row>
    <row r="817" spans="2:6" ht="15.75" x14ac:dyDescent="0.2">
      <c r="B817" s="312"/>
      <c r="C817" s="145" t="s">
        <v>393</v>
      </c>
      <c r="D817" s="142">
        <f t="shared" si="43"/>
        <v>-18.700000000000003</v>
      </c>
      <c r="E817" s="10">
        <v>-41.6</v>
      </c>
      <c r="F817" s="10">
        <v>22.9</v>
      </c>
    </row>
    <row r="818" spans="2:6" ht="15.75" x14ac:dyDescent="0.2">
      <c r="B818" s="312"/>
      <c r="C818" s="145" t="s">
        <v>390</v>
      </c>
      <c r="D818" s="142">
        <f t="shared" si="43"/>
        <v>0</v>
      </c>
      <c r="E818" s="10">
        <v>0</v>
      </c>
      <c r="F818" s="10">
        <v>0</v>
      </c>
    </row>
    <row r="819" spans="2:6" ht="15.75" x14ac:dyDescent="0.2">
      <c r="B819" s="313"/>
      <c r="C819" s="145" t="s">
        <v>391</v>
      </c>
      <c r="D819" s="142">
        <f t="shared" si="43"/>
        <v>-74.400000000000006</v>
      </c>
      <c r="E819" s="10">
        <v>0</v>
      </c>
      <c r="F819" s="10">
        <v>-74.400000000000006</v>
      </c>
    </row>
    <row r="820" spans="2:6" ht="15.75" x14ac:dyDescent="0.25">
      <c r="B820" s="314" t="s">
        <v>146</v>
      </c>
      <c r="C820" s="148"/>
      <c r="D820" s="139">
        <f>SUM(D821:D836)</f>
        <v>0</v>
      </c>
      <c r="E820" s="139">
        <f>SUM(E821:E836)</f>
        <v>0</v>
      </c>
      <c r="F820" s="139">
        <f>SUM(F821:F836)</f>
        <v>0</v>
      </c>
    </row>
    <row r="821" spans="2:6" ht="15.75" x14ac:dyDescent="0.2">
      <c r="B821" s="314"/>
      <c r="C821" s="145" t="s">
        <v>379</v>
      </c>
      <c r="D821" s="142">
        <f t="shared" ref="D821:D836" si="44">SUM(E821:F821)</f>
        <v>0</v>
      </c>
      <c r="E821" s="10">
        <v>0</v>
      </c>
      <c r="F821" s="10">
        <v>0</v>
      </c>
    </row>
    <row r="822" spans="2:6" ht="15.75" x14ac:dyDescent="0.2">
      <c r="B822" s="314"/>
      <c r="C822" s="145" t="s">
        <v>380</v>
      </c>
      <c r="D822" s="142">
        <f t="shared" si="44"/>
        <v>0</v>
      </c>
      <c r="E822" s="10">
        <v>0</v>
      </c>
      <c r="F822" s="10">
        <v>0</v>
      </c>
    </row>
    <row r="823" spans="2:6" ht="15.75" x14ac:dyDescent="0.2">
      <c r="B823" s="314"/>
      <c r="C823" s="145" t="s">
        <v>381</v>
      </c>
      <c r="D823" s="142">
        <f t="shared" si="44"/>
        <v>0</v>
      </c>
      <c r="E823" s="10">
        <v>0</v>
      </c>
      <c r="F823" s="10">
        <v>0</v>
      </c>
    </row>
    <row r="824" spans="2:6" ht="15.75" x14ac:dyDescent="0.2">
      <c r="B824" s="314"/>
      <c r="C824" s="145" t="s">
        <v>405</v>
      </c>
      <c r="D824" s="142">
        <f>SUM(E824:F824)</f>
        <v>12</v>
      </c>
      <c r="E824" s="10">
        <v>0</v>
      </c>
      <c r="F824" s="10">
        <v>12</v>
      </c>
    </row>
    <row r="825" spans="2:6" ht="15.75" x14ac:dyDescent="0.2">
      <c r="B825" s="314"/>
      <c r="C825" s="145" t="s">
        <v>407</v>
      </c>
      <c r="D825" s="142">
        <f>SUM(E825:F825)</f>
        <v>6</v>
      </c>
      <c r="E825" s="10">
        <v>0</v>
      </c>
      <c r="F825" s="10">
        <v>6</v>
      </c>
    </row>
    <row r="826" spans="2:6" ht="15.75" x14ac:dyDescent="0.2">
      <c r="B826" s="314"/>
      <c r="C826" s="145" t="s">
        <v>382</v>
      </c>
      <c r="D826" s="142">
        <f t="shared" si="44"/>
        <v>0</v>
      </c>
      <c r="E826" s="10">
        <v>0</v>
      </c>
      <c r="F826" s="10">
        <v>0</v>
      </c>
    </row>
    <row r="827" spans="2:6" ht="15.75" x14ac:dyDescent="0.2">
      <c r="B827" s="314"/>
      <c r="C827" s="145" t="s">
        <v>402</v>
      </c>
      <c r="D827" s="142">
        <f t="shared" si="44"/>
        <v>11.1</v>
      </c>
      <c r="E827" s="10">
        <v>11.1</v>
      </c>
      <c r="F827" s="10">
        <v>0</v>
      </c>
    </row>
    <row r="828" spans="2:6" ht="15.75" x14ac:dyDescent="0.2">
      <c r="B828" s="314"/>
      <c r="C828" s="145" t="s">
        <v>383</v>
      </c>
      <c r="D828" s="142">
        <f t="shared" si="44"/>
        <v>0</v>
      </c>
      <c r="E828" s="10">
        <v>0</v>
      </c>
      <c r="F828" s="10">
        <v>0</v>
      </c>
    </row>
    <row r="829" spans="2:6" ht="15.75" x14ac:dyDescent="0.2">
      <c r="B829" s="314"/>
      <c r="C829" s="145" t="s">
        <v>384</v>
      </c>
      <c r="D829" s="142">
        <f t="shared" si="44"/>
        <v>0</v>
      </c>
      <c r="E829" s="10">
        <v>0</v>
      </c>
      <c r="F829" s="10">
        <v>0</v>
      </c>
    </row>
    <row r="830" spans="2:6" ht="15.75" x14ac:dyDescent="0.2">
      <c r="B830" s="314"/>
      <c r="C830" s="145" t="s">
        <v>386</v>
      </c>
      <c r="D830" s="142">
        <f t="shared" si="44"/>
        <v>0</v>
      </c>
      <c r="E830" s="10">
        <v>0</v>
      </c>
      <c r="F830" s="10">
        <v>0</v>
      </c>
    </row>
    <row r="831" spans="2:6" ht="15.75" x14ac:dyDescent="0.2">
      <c r="B831" s="314"/>
      <c r="C831" s="146" t="s">
        <v>387</v>
      </c>
      <c r="D831" s="142">
        <f t="shared" si="44"/>
        <v>0</v>
      </c>
      <c r="E831" s="10">
        <v>0</v>
      </c>
      <c r="F831" s="10">
        <v>0</v>
      </c>
    </row>
    <row r="832" spans="2:6" ht="15.75" x14ac:dyDescent="0.2">
      <c r="B832" s="314"/>
      <c r="C832" s="145" t="s">
        <v>385</v>
      </c>
      <c r="D832" s="142">
        <f t="shared" si="44"/>
        <v>0</v>
      </c>
      <c r="E832" s="10">
        <v>0</v>
      </c>
      <c r="F832" s="10">
        <v>0</v>
      </c>
    </row>
    <row r="833" spans="1:8" ht="15.75" x14ac:dyDescent="0.2">
      <c r="B833" s="314"/>
      <c r="C833" s="145" t="s">
        <v>388</v>
      </c>
      <c r="D833" s="142">
        <f t="shared" si="44"/>
        <v>-11.1</v>
      </c>
      <c r="E833" s="10">
        <v>-11.1</v>
      </c>
      <c r="F833" s="10">
        <v>0</v>
      </c>
    </row>
    <row r="834" spans="1:8" ht="15.75" x14ac:dyDescent="0.2">
      <c r="B834" s="314"/>
      <c r="C834" s="145" t="s">
        <v>393</v>
      </c>
      <c r="D834" s="142">
        <f t="shared" si="44"/>
        <v>0</v>
      </c>
      <c r="E834" s="10">
        <v>0</v>
      </c>
      <c r="F834" s="10">
        <v>0</v>
      </c>
    </row>
    <row r="835" spans="1:8" ht="15.75" x14ac:dyDescent="0.2">
      <c r="B835" s="314"/>
      <c r="C835" s="145" t="s">
        <v>390</v>
      </c>
      <c r="D835" s="142">
        <f t="shared" si="44"/>
        <v>0</v>
      </c>
      <c r="E835" s="10">
        <v>0</v>
      </c>
      <c r="F835" s="10">
        <v>0</v>
      </c>
    </row>
    <row r="836" spans="1:8" ht="15.75" x14ac:dyDescent="0.2">
      <c r="B836" s="314"/>
      <c r="C836" s="145" t="s">
        <v>391</v>
      </c>
      <c r="D836" s="142">
        <f t="shared" si="44"/>
        <v>-18</v>
      </c>
      <c r="E836" s="10">
        <v>0</v>
      </c>
      <c r="F836" s="10">
        <v>-18</v>
      </c>
    </row>
    <row r="837" spans="1:8" ht="15.75" x14ac:dyDescent="0.25">
      <c r="B837" s="151" t="s">
        <v>396</v>
      </c>
      <c r="C837" s="151"/>
      <c r="D837" s="149">
        <f>D10+D24+D43+D61+D80+D99+D115+D134+D150+D169+D186+D205+D223+D240+D258+D274+D289+D304+D322+D338+D356+D373+D389+D403+D420+D436+D455+D474+D491+D508+D525+D541+D559+D577+D596+D613+D631+D648+D665+D682+D701+D719+D735+D751+D766+D784+D802+D820</f>
        <v>297.7</v>
      </c>
      <c r="E837" s="149">
        <f>E10+E24+E43+E61+E80+E99+E115+E134+E150+E169+E186+E205+E223+E240+E258+E274+E289+E304+E322+E338+E356+E373+E389+E403+E420+E436+E455+E474+E491+E508+E525+E541+E559+E577+E596+E613+E631+E648+E665+E682+E701+E719+E735+E751+E766+E784+E802+E820</f>
        <v>286.39999999999998</v>
      </c>
      <c r="F837" s="149">
        <f>F10+F24+F43+F61+F80+F99+F115+F134+F150+F169+F186+F205+F223+F240+F258+F274+F289+F304+F322+F338+F356+F373+F389+F403+F420+F436+F455+F474+F491+F508+F525+F541+F559+F577+F596+F613+F631+F648+F665+F682+F701+F719+F735+F751+F766+F784+F802+F820</f>
        <v>11.299999999999994</v>
      </c>
    </row>
    <row r="838" spans="1:8" ht="15.75" x14ac:dyDescent="0.2">
      <c r="D838" s="152">
        <f>'зміни до програми'!D66</f>
        <v>297.7</v>
      </c>
      <c r="E838" s="152">
        <f>'зміни до програми'!E66</f>
        <v>286.39999999999998</v>
      </c>
      <c r="F838" s="152">
        <f>'зміни до програми'!F66</f>
        <v>11.3</v>
      </c>
    </row>
    <row r="839" spans="1:8" x14ac:dyDescent="0.2">
      <c r="E839" s="54"/>
    </row>
    <row r="840" spans="1:8" s="155" customFormat="1" ht="15.75" x14ac:dyDescent="0.25">
      <c r="A840" s="309" t="s">
        <v>10</v>
      </c>
      <c r="B840" s="309"/>
      <c r="C840" s="309"/>
      <c r="D840" s="153"/>
      <c r="E840" s="154"/>
      <c r="F840" s="154"/>
      <c r="H840" s="156"/>
    </row>
    <row r="841" spans="1:8" s="155" customFormat="1" ht="15.75" x14ac:dyDescent="0.25">
      <c r="A841" s="309" t="s">
        <v>11</v>
      </c>
      <c r="B841" s="309"/>
      <c r="C841" s="309"/>
      <c r="D841" s="153"/>
      <c r="E841" s="154"/>
      <c r="F841" s="154"/>
      <c r="H841" s="156"/>
    </row>
    <row r="842" spans="1:8" s="155" customFormat="1" ht="15.75" x14ac:dyDescent="0.25">
      <c r="A842" s="309" t="s">
        <v>421</v>
      </c>
      <c r="B842" s="309"/>
      <c r="C842" s="309"/>
      <c r="D842" s="309"/>
      <c r="E842" s="309"/>
      <c r="F842" s="309"/>
      <c r="H842" s="156"/>
    </row>
  </sheetData>
  <sheetProtection password="C683" sheet="1" objects="1" scenarios="1"/>
  <mergeCells count="58">
    <mergeCell ref="B10:B23"/>
    <mergeCell ref="B24:B42"/>
    <mergeCell ref="B43:B60"/>
    <mergeCell ref="B61:B79"/>
    <mergeCell ref="B2:F2"/>
    <mergeCell ref="A4:G4"/>
    <mergeCell ref="C5:F5"/>
    <mergeCell ref="B8:B9"/>
    <mergeCell ref="C8:C9"/>
    <mergeCell ref="C3:E3"/>
    <mergeCell ref="B150:B168"/>
    <mergeCell ref="B169:B185"/>
    <mergeCell ref="B186:B204"/>
    <mergeCell ref="B205:B222"/>
    <mergeCell ref="B80:B98"/>
    <mergeCell ref="B99:B114"/>
    <mergeCell ref="B115:B133"/>
    <mergeCell ref="B134:B149"/>
    <mergeCell ref="B289:B303"/>
    <mergeCell ref="B304:B321"/>
    <mergeCell ref="B322:B337"/>
    <mergeCell ref="B338:B355"/>
    <mergeCell ref="B223:B239"/>
    <mergeCell ref="B240:B257"/>
    <mergeCell ref="B258:B273"/>
    <mergeCell ref="B274:B288"/>
    <mergeCell ref="B420:B435"/>
    <mergeCell ref="B436:B454"/>
    <mergeCell ref="B455:B473"/>
    <mergeCell ref="B474:B490"/>
    <mergeCell ref="B356:B372"/>
    <mergeCell ref="B373:B388"/>
    <mergeCell ref="B389:B402"/>
    <mergeCell ref="B403:B419"/>
    <mergeCell ref="B559:B576"/>
    <mergeCell ref="B577:B595"/>
    <mergeCell ref="B596:B612"/>
    <mergeCell ref="B613:B630"/>
    <mergeCell ref="B491:B507"/>
    <mergeCell ref="B508:B524"/>
    <mergeCell ref="B525:B540"/>
    <mergeCell ref="B541:B558"/>
    <mergeCell ref="B735:B750"/>
    <mergeCell ref="B751:B765"/>
    <mergeCell ref="B631:B647"/>
    <mergeCell ref="B648:B664"/>
    <mergeCell ref="B665:B681"/>
    <mergeCell ref="B682:B700"/>
    <mergeCell ref="A840:C840"/>
    <mergeCell ref="A841:C841"/>
    <mergeCell ref="A842:F842"/>
    <mergeCell ref="D8:F8"/>
    <mergeCell ref="B766:B783"/>
    <mergeCell ref="B784:B801"/>
    <mergeCell ref="B802:B819"/>
    <mergeCell ref="B820:B836"/>
    <mergeCell ref="B701:B718"/>
    <mergeCell ref="B719:B734"/>
  </mergeCells>
  <phoneticPr fontId="0" type="noConversion"/>
  <printOptions horizontalCentered="1"/>
  <pageMargins left="0" right="0" top="0" bottom="0" header="0" footer="0"/>
  <pageSetup paperSize="9" scale="82" orientation="portrait" verticalDpi="0" r:id="rId1"/>
  <headerFooter alignWithMargins="0"/>
  <rowBreaks count="6" manualBreakCount="6">
    <brk id="60" max="16383" man="1"/>
    <brk id="303" max="16383" man="1"/>
    <brk id="419" max="16383" man="1"/>
    <brk id="524" max="16383" man="1"/>
    <brk id="576" max="16383" man="1"/>
    <brk id="630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1"/>
  <sheetViews>
    <sheetView view="pageBreakPreview" zoomScale="60" zoomScaleNormal="100" workbookViewId="0">
      <pane xSplit="3" ySplit="9" topLeftCell="D181" activePane="bottomRight" state="frozen"/>
      <selection pane="topRight" activeCell="D1" sqref="D1"/>
      <selection pane="bottomLeft" activeCell="A11" sqref="A11"/>
      <selection pane="bottomRight" activeCell="N206" sqref="N206"/>
    </sheetView>
  </sheetViews>
  <sheetFormatPr defaultRowHeight="12.75" x14ac:dyDescent="0.2"/>
  <cols>
    <col min="1" max="1" width="5.28515625" style="1" customWidth="1"/>
    <col min="2" max="2" width="21.28515625" style="1" customWidth="1"/>
    <col min="3" max="3" width="27.7109375" style="1" customWidth="1"/>
    <col min="4" max="4" width="16.85546875" style="1" customWidth="1"/>
    <col min="5" max="5" width="13.85546875" style="1" customWidth="1"/>
    <col min="6" max="6" width="12" style="1" customWidth="1"/>
    <col min="7" max="16384" width="9.140625" style="1"/>
  </cols>
  <sheetData>
    <row r="2" spans="1:10" s="133" customFormat="1" ht="15" x14ac:dyDescent="0.25">
      <c r="B2" s="321" t="s">
        <v>374</v>
      </c>
      <c r="C2" s="321"/>
      <c r="D2" s="321"/>
      <c r="E2" s="321"/>
      <c r="F2" s="321"/>
      <c r="G2" s="135"/>
    </row>
    <row r="3" spans="1:10" s="133" customFormat="1" ht="15" x14ac:dyDescent="0.25">
      <c r="B3" s="134"/>
      <c r="C3" s="330" t="s">
        <v>452</v>
      </c>
      <c r="D3" s="330"/>
      <c r="E3" s="330"/>
      <c r="F3" s="330"/>
      <c r="G3" s="135"/>
    </row>
    <row r="4" spans="1:10" s="137" customFormat="1" ht="45.75" customHeight="1" x14ac:dyDescent="0.25">
      <c r="A4" s="322" t="s">
        <v>468</v>
      </c>
      <c r="B4" s="322"/>
      <c r="C4" s="322"/>
      <c r="D4" s="322"/>
      <c r="E4" s="322"/>
      <c r="F4" s="322"/>
      <c r="G4" s="165"/>
      <c r="H4" s="165"/>
      <c r="I4" s="165"/>
    </row>
    <row r="5" spans="1:10" s="133" customFormat="1" ht="15" x14ac:dyDescent="0.25">
      <c r="A5" s="321" t="s">
        <v>453</v>
      </c>
      <c r="B5" s="321"/>
      <c r="C5" s="321"/>
      <c r="D5" s="321"/>
      <c r="E5" s="321"/>
      <c r="F5" s="321"/>
      <c r="G5" s="135"/>
    </row>
    <row r="6" spans="1:10" s="137" customFormat="1" ht="18" customHeight="1" x14ac:dyDescent="0.25">
      <c r="A6" s="322" t="s">
        <v>422</v>
      </c>
      <c r="B6" s="322"/>
      <c r="C6" s="322"/>
      <c r="D6" s="322"/>
      <c r="E6" s="322"/>
      <c r="F6" s="322"/>
      <c r="G6" s="136"/>
    </row>
    <row r="7" spans="1:10" s="133" customFormat="1" ht="7.5" customHeight="1" x14ac:dyDescent="0.25"/>
    <row r="8" spans="1:10" s="133" customFormat="1" ht="16.5" customHeight="1" x14ac:dyDescent="0.25">
      <c r="B8" s="324" t="s">
        <v>376</v>
      </c>
      <c r="C8" s="324" t="s">
        <v>377</v>
      </c>
      <c r="D8" s="310" t="s">
        <v>6</v>
      </c>
      <c r="E8" s="310"/>
      <c r="F8" s="310"/>
    </row>
    <row r="9" spans="1:10" s="133" customFormat="1" ht="31.5" customHeight="1" x14ac:dyDescent="0.25">
      <c r="B9" s="325"/>
      <c r="C9" s="325"/>
      <c r="D9" s="52" t="s">
        <v>378</v>
      </c>
      <c r="E9" s="52">
        <v>2017</v>
      </c>
      <c r="F9" s="52">
        <v>2018</v>
      </c>
    </row>
    <row r="10" spans="1:10" ht="15.75" x14ac:dyDescent="0.25">
      <c r="B10" s="318" t="s">
        <v>423</v>
      </c>
      <c r="C10" s="159"/>
      <c r="D10" s="139">
        <f>SUM(D11:D30)</f>
        <v>-2.4424906541753444E-15</v>
      </c>
      <c r="E10" s="139">
        <f>SUM(E11:E30)</f>
        <v>-2.4424906541753444E-15</v>
      </c>
      <c r="F10" s="139">
        <f>SUM(F11:F30)</f>
        <v>0</v>
      </c>
    </row>
    <row r="11" spans="1:10" ht="15.75" x14ac:dyDescent="0.2">
      <c r="B11" s="319"/>
      <c r="C11" s="140" t="s">
        <v>295</v>
      </c>
      <c r="D11" s="10">
        <f t="shared" ref="D11:D30" si="0">SUM(E11:F11)</f>
        <v>-50</v>
      </c>
      <c r="E11" s="10">
        <v>-50</v>
      </c>
      <c r="F11" s="10">
        <v>0</v>
      </c>
    </row>
    <row r="12" spans="1:10" ht="15.75" x14ac:dyDescent="0.2">
      <c r="B12" s="319"/>
      <c r="C12" s="140" t="s">
        <v>424</v>
      </c>
      <c r="D12" s="10">
        <f t="shared" si="0"/>
        <v>0</v>
      </c>
      <c r="E12" s="10">
        <v>0</v>
      </c>
      <c r="F12" s="10">
        <v>0</v>
      </c>
      <c r="I12" s="160"/>
      <c r="J12" s="160"/>
    </row>
    <row r="13" spans="1:10" ht="18" customHeight="1" x14ac:dyDescent="0.2">
      <c r="B13" s="319"/>
      <c r="C13" s="140" t="s">
        <v>425</v>
      </c>
      <c r="D13" s="10">
        <f t="shared" si="0"/>
        <v>0</v>
      </c>
      <c r="E13" s="10">
        <v>0</v>
      </c>
      <c r="F13" s="10">
        <v>0</v>
      </c>
    </row>
    <row r="14" spans="1:10" ht="15.75" x14ac:dyDescent="0.2">
      <c r="B14" s="319"/>
      <c r="C14" s="140" t="s">
        <v>426</v>
      </c>
      <c r="D14" s="10">
        <f t="shared" si="0"/>
        <v>18.100000000000001</v>
      </c>
      <c r="E14" s="10">
        <v>18.100000000000001</v>
      </c>
      <c r="F14" s="10">
        <v>0</v>
      </c>
    </row>
    <row r="15" spans="1:10" ht="15.75" x14ac:dyDescent="0.2">
      <c r="B15" s="319"/>
      <c r="C15" s="140" t="s">
        <v>427</v>
      </c>
      <c r="D15" s="10">
        <f t="shared" si="0"/>
        <v>76.8</v>
      </c>
      <c r="E15" s="10">
        <v>76.8</v>
      </c>
      <c r="F15" s="10">
        <v>0</v>
      </c>
    </row>
    <row r="16" spans="1:10" ht="15.75" x14ac:dyDescent="0.2">
      <c r="B16" s="319"/>
      <c r="C16" s="140" t="s">
        <v>428</v>
      </c>
      <c r="D16" s="10">
        <f t="shared" si="0"/>
        <v>4</v>
      </c>
      <c r="E16" s="10">
        <v>4</v>
      </c>
      <c r="F16" s="10">
        <v>0</v>
      </c>
    </row>
    <row r="17" spans="2:6" ht="15.75" x14ac:dyDescent="0.2">
      <c r="B17" s="319"/>
      <c r="C17" s="140" t="s">
        <v>429</v>
      </c>
      <c r="D17" s="10">
        <f t="shared" si="0"/>
        <v>10.8</v>
      </c>
      <c r="E17" s="10">
        <v>10.8</v>
      </c>
      <c r="F17" s="10">
        <v>0</v>
      </c>
    </row>
    <row r="18" spans="2:6" ht="15.75" x14ac:dyDescent="0.2">
      <c r="B18" s="319"/>
      <c r="C18" s="140" t="s">
        <v>430</v>
      </c>
      <c r="D18" s="10">
        <f t="shared" si="0"/>
        <v>-119.2</v>
      </c>
      <c r="E18" s="10">
        <v>-119.2</v>
      </c>
      <c r="F18" s="10">
        <v>0</v>
      </c>
    </row>
    <row r="19" spans="2:6" ht="15.75" x14ac:dyDescent="0.2">
      <c r="B19" s="319"/>
      <c r="C19" s="140" t="s">
        <v>431</v>
      </c>
      <c r="D19" s="10">
        <f t="shared" si="0"/>
        <v>0</v>
      </c>
      <c r="E19" s="10">
        <v>0</v>
      </c>
      <c r="F19" s="10">
        <v>0</v>
      </c>
    </row>
    <row r="20" spans="2:6" ht="15.75" x14ac:dyDescent="0.2">
      <c r="B20" s="319"/>
      <c r="C20" s="140" t="s">
        <v>432</v>
      </c>
      <c r="D20" s="10">
        <f t="shared" si="0"/>
        <v>0</v>
      </c>
      <c r="E20" s="10">
        <v>0</v>
      </c>
      <c r="F20" s="10">
        <v>0</v>
      </c>
    </row>
    <row r="21" spans="2:6" ht="15.75" x14ac:dyDescent="0.2">
      <c r="B21" s="319"/>
      <c r="C21" s="140" t="s">
        <v>433</v>
      </c>
      <c r="D21" s="10">
        <f t="shared" si="0"/>
        <v>65.8</v>
      </c>
      <c r="E21" s="10">
        <v>50.8</v>
      </c>
      <c r="F21" s="10">
        <v>15</v>
      </c>
    </row>
    <row r="22" spans="2:6" ht="15.75" x14ac:dyDescent="0.2">
      <c r="B22" s="319"/>
      <c r="C22" s="140" t="s">
        <v>434</v>
      </c>
      <c r="D22" s="10">
        <f t="shared" si="0"/>
        <v>-15</v>
      </c>
      <c r="E22" s="10">
        <v>0</v>
      </c>
      <c r="F22" s="10">
        <v>-15</v>
      </c>
    </row>
    <row r="23" spans="2:6" ht="15.75" x14ac:dyDescent="0.2">
      <c r="B23" s="319"/>
      <c r="C23" s="140" t="s">
        <v>435</v>
      </c>
      <c r="D23" s="10">
        <f t="shared" si="0"/>
        <v>0</v>
      </c>
      <c r="E23" s="10">
        <v>0</v>
      </c>
      <c r="F23" s="10">
        <v>0</v>
      </c>
    </row>
    <row r="24" spans="2:6" ht="15.75" x14ac:dyDescent="0.2">
      <c r="B24" s="319"/>
      <c r="C24" s="140" t="s">
        <v>436</v>
      </c>
      <c r="D24" s="10">
        <f t="shared" si="0"/>
        <v>0</v>
      </c>
      <c r="E24" s="10">
        <v>0</v>
      </c>
      <c r="F24" s="10">
        <v>0</v>
      </c>
    </row>
    <row r="25" spans="2:6" ht="31.5" x14ac:dyDescent="0.2">
      <c r="B25" s="319"/>
      <c r="C25" s="140" t="s">
        <v>437</v>
      </c>
      <c r="D25" s="10">
        <f t="shared" si="0"/>
        <v>7.4</v>
      </c>
      <c r="E25" s="10">
        <v>7.4</v>
      </c>
      <c r="F25" s="10">
        <v>0</v>
      </c>
    </row>
    <row r="26" spans="2:6" ht="31.5" x14ac:dyDescent="0.2">
      <c r="B26" s="319"/>
      <c r="C26" s="140" t="s">
        <v>438</v>
      </c>
      <c r="D26" s="10">
        <f t="shared" si="0"/>
        <v>0</v>
      </c>
      <c r="E26" s="10">
        <v>0</v>
      </c>
      <c r="F26" s="10">
        <v>0</v>
      </c>
    </row>
    <row r="27" spans="2:6" ht="15.75" x14ac:dyDescent="0.2">
      <c r="B27" s="319"/>
      <c r="C27" s="140" t="s">
        <v>439</v>
      </c>
      <c r="D27" s="10">
        <f t="shared" si="0"/>
        <v>0</v>
      </c>
      <c r="E27" s="10">
        <v>0</v>
      </c>
      <c r="F27" s="10">
        <v>0</v>
      </c>
    </row>
    <row r="28" spans="2:6" ht="19.5" customHeight="1" x14ac:dyDescent="0.2">
      <c r="B28" s="319"/>
      <c r="C28" s="140" t="s">
        <v>440</v>
      </c>
      <c r="D28" s="10">
        <f t="shared" si="0"/>
        <v>1.3</v>
      </c>
      <c r="E28" s="10">
        <v>1.3</v>
      </c>
      <c r="F28" s="10">
        <v>0</v>
      </c>
    </row>
    <row r="29" spans="2:6" ht="36" customHeight="1" x14ac:dyDescent="0.2">
      <c r="B29" s="319"/>
      <c r="C29" s="140" t="s">
        <v>441</v>
      </c>
      <c r="D29" s="10">
        <f t="shared" si="0"/>
        <v>0</v>
      </c>
      <c r="E29" s="10">
        <v>0</v>
      </c>
      <c r="F29" s="10">
        <v>0</v>
      </c>
    </row>
    <row r="30" spans="2:6" ht="47.25" x14ac:dyDescent="0.2">
      <c r="B30" s="320"/>
      <c r="C30" s="140" t="s">
        <v>442</v>
      </c>
      <c r="D30" s="10">
        <f t="shared" si="0"/>
        <v>0</v>
      </c>
      <c r="E30" s="10">
        <v>0</v>
      </c>
      <c r="F30" s="10">
        <v>0</v>
      </c>
    </row>
    <row r="31" spans="2:6" ht="15.75" x14ac:dyDescent="0.25">
      <c r="B31" s="329" t="s">
        <v>454</v>
      </c>
      <c r="C31" s="161"/>
      <c r="D31" s="139">
        <f>SUM(D32:D50)</f>
        <v>128.1</v>
      </c>
      <c r="E31" s="139">
        <f>SUM(E32:E50)</f>
        <v>54.699999999999996</v>
      </c>
      <c r="F31" s="139">
        <f>SUM(F32:F50)</f>
        <v>73.399999999999991</v>
      </c>
    </row>
    <row r="32" spans="2:6" ht="15.75" x14ac:dyDescent="0.2">
      <c r="B32" s="329"/>
      <c r="C32" s="140" t="s">
        <v>295</v>
      </c>
      <c r="D32" s="10">
        <f t="shared" ref="D32:D50" si="1">SUM(E32:F32)</f>
        <v>2.4</v>
      </c>
      <c r="E32" s="10">
        <v>0</v>
      </c>
      <c r="F32" s="10">
        <v>2.4</v>
      </c>
    </row>
    <row r="33" spans="2:6" ht="15.75" x14ac:dyDescent="0.2">
      <c r="B33" s="329"/>
      <c r="C33" s="140" t="s">
        <v>424</v>
      </c>
      <c r="D33" s="10">
        <f t="shared" si="1"/>
        <v>0</v>
      </c>
      <c r="E33" s="10">
        <v>0</v>
      </c>
      <c r="F33" s="10">
        <v>0</v>
      </c>
    </row>
    <row r="34" spans="2:6" ht="15.75" x14ac:dyDescent="0.2">
      <c r="B34" s="329"/>
      <c r="C34" s="140" t="s">
        <v>426</v>
      </c>
      <c r="D34" s="10">
        <f t="shared" si="1"/>
        <v>4</v>
      </c>
      <c r="E34" s="10">
        <v>1</v>
      </c>
      <c r="F34" s="10">
        <v>3</v>
      </c>
    </row>
    <row r="35" spans="2:6" ht="15.75" x14ac:dyDescent="0.2">
      <c r="B35" s="329"/>
      <c r="C35" s="140" t="s">
        <v>427</v>
      </c>
      <c r="D35" s="10">
        <f t="shared" si="1"/>
        <v>38.9</v>
      </c>
      <c r="E35" s="10">
        <v>18.899999999999999</v>
      </c>
      <c r="F35" s="10">
        <v>20</v>
      </c>
    </row>
    <row r="36" spans="2:6" ht="15.75" x14ac:dyDescent="0.2">
      <c r="B36" s="329"/>
      <c r="C36" s="140" t="s">
        <v>428</v>
      </c>
      <c r="D36" s="10">
        <f t="shared" si="1"/>
        <v>22.799999999999997</v>
      </c>
      <c r="E36" s="10">
        <v>10.1</v>
      </c>
      <c r="F36" s="10">
        <v>12.7</v>
      </c>
    </row>
    <row r="37" spans="2:6" ht="15.75" x14ac:dyDescent="0.2">
      <c r="B37" s="329"/>
      <c r="C37" s="140" t="s">
        <v>429</v>
      </c>
      <c r="D37" s="10">
        <f t="shared" si="1"/>
        <v>7.3999999999999995</v>
      </c>
      <c r="E37" s="10">
        <v>1.8</v>
      </c>
      <c r="F37" s="10">
        <v>5.6</v>
      </c>
    </row>
    <row r="38" spans="2:6" ht="15.75" x14ac:dyDescent="0.2">
      <c r="B38" s="329"/>
      <c r="C38" s="140" t="s">
        <v>430</v>
      </c>
      <c r="D38" s="10">
        <f t="shared" si="1"/>
        <v>24.6</v>
      </c>
      <c r="E38" s="10">
        <v>8.5</v>
      </c>
      <c r="F38" s="10">
        <v>16.100000000000001</v>
      </c>
    </row>
    <row r="39" spans="2:6" ht="15.75" x14ac:dyDescent="0.2">
      <c r="B39" s="329"/>
      <c r="C39" s="140" t="s">
        <v>431</v>
      </c>
      <c r="D39" s="10">
        <f t="shared" si="1"/>
        <v>0</v>
      </c>
      <c r="E39" s="10">
        <v>0</v>
      </c>
      <c r="F39" s="10">
        <v>0</v>
      </c>
    </row>
    <row r="40" spans="2:6" ht="15.75" x14ac:dyDescent="0.2">
      <c r="B40" s="329"/>
      <c r="C40" s="140" t="s">
        <v>433</v>
      </c>
      <c r="D40" s="10">
        <f t="shared" si="1"/>
        <v>0</v>
      </c>
      <c r="E40" s="10">
        <v>0</v>
      </c>
      <c r="F40" s="10">
        <v>0</v>
      </c>
    </row>
    <row r="41" spans="2:6" ht="15.75" x14ac:dyDescent="0.2">
      <c r="B41" s="329"/>
      <c r="C41" s="140" t="s">
        <v>439</v>
      </c>
      <c r="D41" s="10">
        <f t="shared" si="1"/>
        <v>10.4</v>
      </c>
      <c r="E41" s="10">
        <v>10.4</v>
      </c>
      <c r="F41" s="10">
        <v>0</v>
      </c>
    </row>
    <row r="42" spans="2:6" ht="15.75" x14ac:dyDescent="0.2">
      <c r="B42" s="329"/>
      <c r="C42" s="140" t="s">
        <v>440</v>
      </c>
      <c r="D42" s="10">
        <f t="shared" si="1"/>
        <v>0</v>
      </c>
      <c r="E42" s="10">
        <v>0</v>
      </c>
      <c r="F42" s="10">
        <v>0</v>
      </c>
    </row>
    <row r="43" spans="2:6" ht="31.5" x14ac:dyDescent="0.2">
      <c r="B43" s="329"/>
      <c r="C43" s="140" t="s">
        <v>441</v>
      </c>
      <c r="D43" s="10">
        <f t="shared" si="1"/>
        <v>0.3</v>
      </c>
      <c r="E43" s="10">
        <v>0</v>
      </c>
      <c r="F43" s="10">
        <v>0.3</v>
      </c>
    </row>
    <row r="44" spans="2:6" ht="15.75" x14ac:dyDescent="0.2">
      <c r="B44" s="329"/>
      <c r="C44" s="140" t="s">
        <v>443</v>
      </c>
      <c r="D44" s="10">
        <f t="shared" si="1"/>
        <v>0</v>
      </c>
      <c r="E44" s="10">
        <v>0</v>
      </c>
      <c r="F44" s="10">
        <v>0</v>
      </c>
    </row>
    <row r="45" spans="2:6" ht="15.75" x14ac:dyDescent="0.2">
      <c r="B45" s="329"/>
      <c r="C45" s="140" t="s">
        <v>434</v>
      </c>
      <c r="D45" s="10">
        <f t="shared" si="1"/>
        <v>0</v>
      </c>
      <c r="E45" s="10">
        <v>0</v>
      </c>
      <c r="F45" s="10">
        <v>0</v>
      </c>
    </row>
    <row r="46" spans="2:6" ht="15.75" x14ac:dyDescent="0.2">
      <c r="B46" s="329"/>
      <c r="C46" s="162" t="s">
        <v>435</v>
      </c>
      <c r="D46" s="10">
        <f t="shared" si="1"/>
        <v>2</v>
      </c>
      <c r="E46" s="10">
        <v>0</v>
      </c>
      <c r="F46" s="10">
        <v>2</v>
      </c>
    </row>
    <row r="47" spans="2:6" ht="15.75" x14ac:dyDescent="0.2">
      <c r="B47" s="329"/>
      <c r="C47" s="140" t="s">
        <v>436</v>
      </c>
      <c r="D47" s="10">
        <f t="shared" si="1"/>
        <v>1.7</v>
      </c>
      <c r="E47" s="10">
        <v>0</v>
      </c>
      <c r="F47" s="10">
        <v>1.7</v>
      </c>
    </row>
    <row r="48" spans="2:6" ht="31.5" x14ac:dyDescent="0.2">
      <c r="B48" s="329"/>
      <c r="C48" s="140" t="s">
        <v>437</v>
      </c>
      <c r="D48" s="10">
        <f t="shared" si="1"/>
        <v>8</v>
      </c>
      <c r="E48" s="10">
        <v>4</v>
      </c>
      <c r="F48" s="10">
        <v>4</v>
      </c>
    </row>
    <row r="49" spans="2:6" ht="31.5" x14ac:dyDescent="0.2">
      <c r="B49" s="329"/>
      <c r="C49" s="140" t="s">
        <v>438</v>
      </c>
      <c r="D49" s="10">
        <f t="shared" si="1"/>
        <v>3.3</v>
      </c>
      <c r="E49" s="10">
        <v>0</v>
      </c>
      <c r="F49" s="10">
        <v>3.3</v>
      </c>
    </row>
    <row r="50" spans="2:6" ht="53.25" customHeight="1" x14ac:dyDescent="0.2">
      <c r="B50" s="329"/>
      <c r="C50" s="140" t="s">
        <v>442</v>
      </c>
      <c r="D50" s="10">
        <f t="shared" si="1"/>
        <v>2.2999999999999998</v>
      </c>
      <c r="E50" s="10">
        <v>0</v>
      </c>
      <c r="F50" s="10">
        <v>2.2999999999999998</v>
      </c>
    </row>
    <row r="51" spans="2:6" ht="15" customHeight="1" x14ac:dyDescent="0.25">
      <c r="B51" s="318" t="s">
        <v>444</v>
      </c>
      <c r="C51" s="161"/>
      <c r="D51" s="139">
        <f>SUM(D52:D71)</f>
        <v>0</v>
      </c>
      <c r="E51" s="139">
        <f>SUM(E52:E71)</f>
        <v>0</v>
      </c>
      <c r="F51" s="139">
        <f>SUM(F52:F71)</f>
        <v>0</v>
      </c>
    </row>
    <row r="52" spans="2:6" ht="15.75" x14ac:dyDescent="0.2">
      <c r="B52" s="319"/>
      <c r="C52" s="140" t="s">
        <v>295</v>
      </c>
      <c r="D52" s="10">
        <f t="shared" ref="D52:D71" si="2">SUM(E52:F52)</f>
        <v>-20</v>
      </c>
      <c r="E52" s="10">
        <v>0</v>
      </c>
      <c r="F52" s="10">
        <v>-20</v>
      </c>
    </row>
    <row r="53" spans="2:6" ht="15.75" x14ac:dyDescent="0.2">
      <c r="B53" s="319"/>
      <c r="C53" s="140" t="s">
        <v>424</v>
      </c>
      <c r="D53" s="10">
        <f t="shared" si="2"/>
        <v>0</v>
      </c>
      <c r="E53" s="10">
        <v>0</v>
      </c>
      <c r="F53" s="10">
        <v>0</v>
      </c>
    </row>
    <row r="54" spans="2:6" ht="15.75" x14ac:dyDescent="0.2">
      <c r="B54" s="319"/>
      <c r="C54" s="140" t="s">
        <v>426</v>
      </c>
      <c r="D54" s="10">
        <f t="shared" si="2"/>
        <v>0</v>
      </c>
      <c r="E54" s="10">
        <v>0</v>
      </c>
      <c r="F54" s="10">
        <v>0</v>
      </c>
    </row>
    <row r="55" spans="2:6" ht="15.75" x14ac:dyDescent="0.2">
      <c r="B55" s="319"/>
      <c r="C55" s="140" t="s">
        <v>427</v>
      </c>
      <c r="D55" s="10">
        <f t="shared" si="2"/>
        <v>-51.3</v>
      </c>
      <c r="E55" s="10">
        <v>0</v>
      </c>
      <c r="F55" s="10">
        <v>-51.3</v>
      </c>
    </row>
    <row r="56" spans="2:6" ht="15.75" x14ac:dyDescent="0.2">
      <c r="B56" s="319"/>
      <c r="C56" s="140" t="s">
        <v>428</v>
      </c>
      <c r="D56" s="10">
        <f t="shared" si="2"/>
        <v>2.8</v>
      </c>
      <c r="E56" s="10">
        <v>0</v>
      </c>
      <c r="F56" s="10">
        <v>2.8</v>
      </c>
    </row>
    <row r="57" spans="2:6" ht="15.75" x14ac:dyDescent="0.2">
      <c r="B57" s="319"/>
      <c r="C57" s="140" t="s">
        <v>429</v>
      </c>
      <c r="D57" s="10">
        <f t="shared" si="2"/>
        <v>0</v>
      </c>
      <c r="E57" s="10">
        <v>0</v>
      </c>
      <c r="F57" s="10">
        <v>0</v>
      </c>
    </row>
    <row r="58" spans="2:6" ht="15.75" x14ac:dyDescent="0.2">
      <c r="B58" s="319"/>
      <c r="C58" s="140" t="s">
        <v>430</v>
      </c>
      <c r="D58" s="10">
        <f t="shared" si="2"/>
        <v>0</v>
      </c>
      <c r="E58" s="10">
        <v>0</v>
      </c>
      <c r="F58" s="10">
        <v>0</v>
      </c>
    </row>
    <row r="59" spans="2:6" ht="15.75" x14ac:dyDescent="0.2">
      <c r="B59" s="319"/>
      <c r="C59" s="140" t="s">
        <v>431</v>
      </c>
      <c r="D59" s="10">
        <f t="shared" si="2"/>
        <v>0</v>
      </c>
      <c r="E59" s="10">
        <v>0</v>
      </c>
      <c r="F59" s="10">
        <v>0</v>
      </c>
    </row>
    <row r="60" spans="2:6" ht="15.75" x14ac:dyDescent="0.2">
      <c r="B60" s="319"/>
      <c r="C60" s="140" t="s">
        <v>433</v>
      </c>
      <c r="D60" s="10">
        <f t="shared" si="2"/>
        <v>-46</v>
      </c>
      <c r="E60" s="10">
        <v>-76</v>
      </c>
      <c r="F60" s="10">
        <v>30</v>
      </c>
    </row>
    <row r="61" spans="2:6" ht="15.75" x14ac:dyDescent="0.2">
      <c r="B61" s="319"/>
      <c r="C61" s="140" t="s">
        <v>434</v>
      </c>
      <c r="D61" s="10">
        <f t="shared" si="2"/>
        <v>-48</v>
      </c>
      <c r="E61" s="10">
        <v>0</v>
      </c>
      <c r="F61" s="10">
        <v>-48</v>
      </c>
    </row>
    <row r="62" spans="2:6" ht="15.75" x14ac:dyDescent="0.2">
      <c r="B62" s="319"/>
      <c r="C62" s="162" t="s">
        <v>435</v>
      </c>
      <c r="D62" s="10">
        <f t="shared" si="2"/>
        <v>0</v>
      </c>
      <c r="E62" s="10">
        <v>0</v>
      </c>
      <c r="F62" s="10">
        <v>0</v>
      </c>
    </row>
    <row r="63" spans="2:6" ht="31.5" x14ac:dyDescent="0.2">
      <c r="B63" s="319"/>
      <c r="C63" s="140" t="s">
        <v>437</v>
      </c>
      <c r="D63" s="10">
        <f t="shared" si="2"/>
        <v>8.6999999999999993</v>
      </c>
      <c r="E63" s="10">
        <v>3.7</v>
      </c>
      <c r="F63" s="10">
        <v>5</v>
      </c>
    </row>
    <row r="64" spans="2:6" ht="15.75" x14ac:dyDescent="0.2">
      <c r="B64" s="319"/>
      <c r="C64" s="162" t="s">
        <v>432</v>
      </c>
      <c r="D64" s="10">
        <f t="shared" si="2"/>
        <v>11</v>
      </c>
      <c r="E64" s="10">
        <v>1</v>
      </c>
      <c r="F64" s="10">
        <v>10</v>
      </c>
    </row>
    <row r="65" spans="2:6" ht="31.5" x14ac:dyDescent="0.2">
      <c r="B65" s="319"/>
      <c r="C65" s="162" t="s">
        <v>438</v>
      </c>
      <c r="D65" s="10">
        <f t="shared" si="2"/>
        <v>0.6</v>
      </c>
      <c r="E65" s="10">
        <v>0</v>
      </c>
      <c r="F65" s="10">
        <v>0.6</v>
      </c>
    </row>
    <row r="66" spans="2:6" ht="15.75" x14ac:dyDescent="0.2">
      <c r="B66" s="319"/>
      <c r="C66" s="140" t="s">
        <v>436</v>
      </c>
      <c r="D66" s="10">
        <f t="shared" si="2"/>
        <v>0</v>
      </c>
      <c r="E66" s="10">
        <v>0</v>
      </c>
      <c r="F66" s="10">
        <v>0</v>
      </c>
    </row>
    <row r="67" spans="2:6" ht="15.75" x14ac:dyDescent="0.2">
      <c r="B67" s="319"/>
      <c r="C67" s="140" t="s">
        <v>439</v>
      </c>
      <c r="D67" s="10">
        <f t="shared" si="2"/>
        <v>0</v>
      </c>
      <c r="E67" s="10">
        <v>0</v>
      </c>
      <c r="F67" s="10">
        <v>0</v>
      </c>
    </row>
    <row r="68" spans="2:6" ht="34.5" customHeight="1" x14ac:dyDescent="0.2">
      <c r="B68" s="319"/>
      <c r="C68" s="140" t="s">
        <v>445</v>
      </c>
      <c r="D68" s="10">
        <f t="shared" si="2"/>
        <v>0</v>
      </c>
      <c r="E68" s="10">
        <v>0</v>
      </c>
      <c r="F68" s="10">
        <v>0</v>
      </c>
    </row>
    <row r="69" spans="2:6" ht="31.5" x14ac:dyDescent="0.2">
      <c r="B69" s="319"/>
      <c r="C69" s="140" t="s">
        <v>441</v>
      </c>
      <c r="D69" s="10">
        <f t="shared" si="2"/>
        <v>0</v>
      </c>
      <c r="E69" s="10">
        <v>0</v>
      </c>
      <c r="F69" s="10">
        <v>0</v>
      </c>
    </row>
    <row r="70" spans="2:6" ht="54" customHeight="1" x14ac:dyDescent="0.2">
      <c r="B70" s="319"/>
      <c r="C70" s="140" t="s">
        <v>442</v>
      </c>
      <c r="D70" s="10">
        <f t="shared" si="2"/>
        <v>0.6</v>
      </c>
      <c r="E70" s="10">
        <v>0</v>
      </c>
      <c r="F70" s="10">
        <v>0.6</v>
      </c>
    </row>
    <row r="71" spans="2:6" ht="68.25" customHeight="1" x14ac:dyDescent="0.2">
      <c r="B71" s="320"/>
      <c r="C71" s="140" t="s">
        <v>455</v>
      </c>
      <c r="D71" s="10">
        <f t="shared" si="2"/>
        <v>141.6</v>
      </c>
      <c r="E71" s="10">
        <v>71.3</v>
      </c>
      <c r="F71" s="10">
        <v>70.3</v>
      </c>
    </row>
    <row r="72" spans="2:6" ht="15.75" customHeight="1" x14ac:dyDescent="0.25">
      <c r="B72" s="326" t="s">
        <v>456</v>
      </c>
      <c r="C72" s="161"/>
      <c r="D72" s="139">
        <f>SUM(D73:D94)</f>
        <v>0</v>
      </c>
      <c r="E72" s="139">
        <f>SUM(E73:E94)</f>
        <v>0</v>
      </c>
      <c r="F72" s="139">
        <f>SUM(F73:F94)</f>
        <v>0</v>
      </c>
    </row>
    <row r="73" spans="2:6" ht="15.75" x14ac:dyDescent="0.2">
      <c r="B73" s="327"/>
      <c r="C73" s="140" t="s">
        <v>295</v>
      </c>
      <c r="D73" s="10">
        <f t="shared" ref="D73:D94" si="3">SUM(E73:F73)</f>
        <v>25</v>
      </c>
      <c r="E73" s="10">
        <v>0</v>
      </c>
      <c r="F73" s="10">
        <v>25</v>
      </c>
    </row>
    <row r="74" spans="2:6" ht="15.75" x14ac:dyDescent="0.2">
      <c r="B74" s="327"/>
      <c r="C74" s="140" t="s">
        <v>424</v>
      </c>
      <c r="D74" s="10">
        <f t="shared" si="3"/>
        <v>0</v>
      </c>
      <c r="E74" s="10">
        <v>0</v>
      </c>
      <c r="F74" s="10">
        <v>0</v>
      </c>
    </row>
    <row r="75" spans="2:6" ht="15.75" x14ac:dyDescent="0.2">
      <c r="B75" s="327"/>
      <c r="C75" s="140" t="s">
        <v>426</v>
      </c>
      <c r="D75" s="10">
        <f t="shared" si="3"/>
        <v>0</v>
      </c>
      <c r="E75" s="10">
        <v>0</v>
      </c>
      <c r="F75" s="10">
        <v>0</v>
      </c>
    </row>
    <row r="76" spans="2:6" ht="15.75" x14ac:dyDescent="0.2">
      <c r="B76" s="327"/>
      <c r="C76" s="140" t="s">
        <v>427</v>
      </c>
      <c r="D76" s="10">
        <f t="shared" si="3"/>
        <v>223.9</v>
      </c>
      <c r="E76" s="10">
        <v>148.9</v>
      </c>
      <c r="F76" s="10">
        <v>75</v>
      </c>
    </row>
    <row r="77" spans="2:6" ht="15.75" x14ac:dyDescent="0.2">
      <c r="B77" s="327"/>
      <c r="C77" s="140" t="s">
        <v>428</v>
      </c>
      <c r="D77" s="10">
        <f t="shared" si="3"/>
        <v>0</v>
      </c>
      <c r="E77" s="10">
        <v>0</v>
      </c>
      <c r="F77" s="10">
        <v>0</v>
      </c>
    </row>
    <row r="78" spans="2:6" ht="15.75" x14ac:dyDescent="0.2">
      <c r="B78" s="327"/>
      <c r="C78" s="140" t="s">
        <v>429</v>
      </c>
      <c r="D78" s="10">
        <f t="shared" si="3"/>
        <v>0</v>
      </c>
      <c r="E78" s="10">
        <v>0</v>
      </c>
      <c r="F78" s="10">
        <v>0</v>
      </c>
    </row>
    <row r="79" spans="2:6" ht="15.75" x14ac:dyDescent="0.2">
      <c r="B79" s="327"/>
      <c r="C79" s="140" t="s">
        <v>430</v>
      </c>
      <c r="D79" s="10">
        <f t="shared" si="3"/>
        <v>-267.5</v>
      </c>
      <c r="E79" s="10">
        <v>-167.5</v>
      </c>
      <c r="F79" s="10">
        <v>-100</v>
      </c>
    </row>
    <row r="80" spans="2:6" ht="15.75" x14ac:dyDescent="0.2">
      <c r="B80" s="327"/>
      <c r="C80" s="140" t="s">
        <v>431</v>
      </c>
      <c r="D80" s="10">
        <f t="shared" si="3"/>
        <v>0</v>
      </c>
      <c r="E80" s="10">
        <v>0</v>
      </c>
      <c r="F80" s="10">
        <v>0</v>
      </c>
    </row>
    <row r="81" spans="2:6" ht="15.75" x14ac:dyDescent="0.2">
      <c r="B81" s="327"/>
      <c r="C81" s="140" t="s">
        <v>433</v>
      </c>
      <c r="D81" s="10">
        <f t="shared" si="3"/>
        <v>27</v>
      </c>
      <c r="E81" s="10">
        <v>0</v>
      </c>
      <c r="F81" s="10">
        <v>27</v>
      </c>
    </row>
    <row r="82" spans="2:6" ht="15.75" x14ac:dyDescent="0.2">
      <c r="B82" s="327"/>
      <c r="C82" s="140" t="s">
        <v>434</v>
      </c>
      <c r="D82" s="10">
        <f t="shared" si="3"/>
        <v>0</v>
      </c>
      <c r="E82" s="10">
        <v>0</v>
      </c>
      <c r="F82" s="10">
        <v>0</v>
      </c>
    </row>
    <row r="83" spans="2:6" ht="15.75" x14ac:dyDescent="0.2">
      <c r="B83" s="327"/>
      <c r="C83" s="162" t="s">
        <v>435</v>
      </c>
      <c r="D83" s="10">
        <f t="shared" si="3"/>
        <v>21</v>
      </c>
      <c r="E83" s="10">
        <v>0</v>
      </c>
      <c r="F83" s="10">
        <v>21</v>
      </c>
    </row>
    <row r="84" spans="2:6" ht="31.5" x14ac:dyDescent="0.2">
      <c r="B84" s="327"/>
      <c r="C84" s="162" t="s">
        <v>438</v>
      </c>
      <c r="D84" s="10">
        <f t="shared" si="3"/>
        <v>0</v>
      </c>
      <c r="E84" s="10">
        <v>0</v>
      </c>
      <c r="F84" s="10">
        <v>0</v>
      </c>
    </row>
    <row r="85" spans="2:6" ht="15.75" x14ac:dyDescent="0.2">
      <c r="B85" s="327"/>
      <c r="C85" s="140" t="s">
        <v>439</v>
      </c>
      <c r="D85" s="10">
        <f t="shared" si="3"/>
        <v>-134</v>
      </c>
      <c r="E85" s="10">
        <v>0</v>
      </c>
      <c r="F85" s="10">
        <v>-134</v>
      </c>
    </row>
    <row r="86" spans="2:6" ht="31.5" customHeight="1" x14ac:dyDescent="0.2">
      <c r="B86" s="327"/>
      <c r="C86" s="140" t="s">
        <v>445</v>
      </c>
      <c r="D86" s="10">
        <f t="shared" si="3"/>
        <v>2.1</v>
      </c>
      <c r="E86" s="10">
        <v>0</v>
      </c>
      <c r="F86" s="10">
        <v>2.1</v>
      </c>
    </row>
    <row r="87" spans="2:6" ht="31.5" x14ac:dyDescent="0.2">
      <c r="B87" s="327"/>
      <c r="C87" s="140" t="s">
        <v>441</v>
      </c>
      <c r="D87" s="10">
        <f t="shared" si="3"/>
        <v>0</v>
      </c>
      <c r="E87" s="10">
        <v>0</v>
      </c>
      <c r="F87" s="10">
        <v>0</v>
      </c>
    </row>
    <row r="88" spans="2:6" ht="15.75" x14ac:dyDescent="0.2">
      <c r="B88" s="327"/>
      <c r="C88" s="140" t="s">
        <v>440</v>
      </c>
      <c r="D88" s="10">
        <f t="shared" si="3"/>
        <v>0</v>
      </c>
      <c r="E88" s="10">
        <v>0</v>
      </c>
      <c r="F88" s="10">
        <v>0</v>
      </c>
    </row>
    <row r="89" spans="2:6" ht="15.75" x14ac:dyDescent="0.2">
      <c r="B89" s="327"/>
      <c r="C89" s="162" t="s">
        <v>432</v>
      </c>
      <c r="D89" s="10">
        <f t="shared" si="3"/>
        <v>0</v>
      </c>
      <c r="E89" s="10">
        <v>0</v>
      </c>
      <c r="F89" s="10">
        <v>0</v>
      </c>
    </row>
    <row r="90" spans="2:6" ht="31.5" x14ac:dyDescent="0.2">
      <c r="B90" s="327"/>
      <c r="C90" s="162" t="s">
        <v>437</v>
      </c>
      <c r="D90" s="10">
        <f t="shared" si="3"/>
        <v>0</v>
      </c>
      <c r="E90" s="10">
        <v>0</v>
      </c>
      <c r="F90" s="10">
        <v>0</v>
      </c>
    </row>
    <row r="91" spans="2:6" ht="15.75" x14ac:dyDescent="0.2">
      <c r="B91" s="327"/>
      <c r="C91" s="140" t="s">
        <v>436</v>
      </c>
      <c r="D91" s="10">
        <f t="shared" si="3"/>
        <v>0</v>
      </c>
      <c r="E91" s="10">
        <v>0</v>
      </c>
      <c r="F91" s="10">
        <v>0</v>
      </c>
    </row>
    <row r="92" spans="2:6" ht="52.5" customHeight="1" x14ac:dyDescent="0.2">
      <c r="B92" s="327"/>
      <c r="C92" s="140" t="s">
        <v>442</v>
      </c>
      <c r="D92" s="10">
        <f t="shared" si="3"/>
        <v>0</v>
      </c>
      <c r="E92" s="10">
        <v>0</v>
      </c>
      <c r="F92" s="10">
        <v>0</v>
      </c>
    </row>
    <row r="93" spans="2:6" ht="22.5" customHeight="1" x14ac:dyDescent="0.2">
      <c r="B93" s="327"/>
      <c r="C93" s="140" t="s">
        <v>457</v>
      </c>
      <c r="D93" s="10">
        <f t="shared" si="3"/>
        <v>75.400000000000006</v>
      </c>
      <c r="E93" s="10">
        <v>13.5</v>
      </c>
      <c r="F93" s="10">
        <v>61.9</v>
      </c>
    </row>
    <row r="94" spans="2:6" ht="39" customHeight="1" x14ac:dyDescent="0.2">
      <c r="B94" s="328"/>
      <c r="C94" s="140" t="s">
        <v>458</v>
      </c>
      <c r="D94" s="10">
        <f t="shared" si="3"/>
        <v>27.1</v>
      </c>
      <c r="E94" s="10">
        <v>5.0999999999999996</v>
      </c>
      <c r="F94" s="10">
        <v>22</v>
      </c>
    </row>
    <row r="95" spans="2:6" ht="15.75" x14ac:dyDescent="0.25">
      <c r="B95" s="329" t="s">
        <v>49</v>
      </c>
      <c r="C95" s="161"/>
      <c r="D95" s="139">
        <f>SUM(D96:D114)</f>
        <v>0</v>
      </c>
      <c r="E95" s="139">
        <f>SUM(E96:E114)</f>
        <v>0</v>
      </c>
      <c r="F95" s="139">
        <f>SUM(F96:F114)</f>
        <v>0</v>
      </c>
    </row>
    <row r="96" spans="2:6" ht="15.75" x14ac:dyDescent="0.2">
      <c r="B96" s="329"/>
      <c r="C96" s="140" t="s">
        <v>295</v>
      </c>
      <c r="D96" s="10">
        <f t="shared" ref="D96:D114" si="4">SUM(E96:F96)</f>
        <v>1.7</v>
      </c>
      <c r="E96" s="10">
        <v>1.7</v>
      </c>
      <c r="F96" s="10">
        <v>0</v>
      </c>
    </row>
    <row r="97" spans="2:6" ht="15.75" x14ac:dyDescent="0.2">
      <c r="B97" s="329"/>
      <c r="C97" s="140" t="s">
        <v>424</v>
      </c>
      <c r="D97" s="10">
        <f t="shared" si="4"/>
        <v>0</v>
      </c>
      <c r="E97" s="10">
        <v>0</v>
      </c>
      <c r="F97" s="10">
        <v>0</v>
      </c>
    </row>
    <row r="98" spans="2:6" ht="15.75" x14ac:dyDescent="0.2">
      <c r="B98" s="329"/>
      <c r="C98" s="140" t="s">
        <v>426</v>
      </c>
      <c r="D98" s="10">
        <f t="shared" si="4"/>
        <v>1.8</v>
      </c>
      <c r="E98" s="10">
        <v>1.8</v>
      </c>
      <c r="F98" s="10">
        <v>0</v>
      </c>
    </row>
    <row r="99" spans="2:6" ht="15.75" x14ac:dyDescent="0.2">
      <c r="B99" s="329"/>
      <c r="C99" s="140" t="s">
        <v>427</v>
      </c>
      <c r="D99" s="10">
        <f t="shared" si="4"/>
        <v>63.2</v>
      </c>
      <c r="E99" s="10">
        <v>63.2</v>
      </c>
      <c r="F99" s="10">
        <v>0</v>
      </c>
    </row>
    <row r="100" spans="2:6" ht="15.75" x14ac:dyDescent="0.2">
      <c r="B100" s="329"/>
      <c r="C100" s="140" t="s">
        <v>428</v>
      </c>
      <c r="D100" s="10">
        <f t="shared" si="4"/>
        <v>0</v>
      </c>
      <c r="E100" s="10">
        <v>0</v>
      </c>
      <c r="F100" s="10">
        <v>0</v>
      </c>
    </row>
    <row r="101" spans="2:6" ht="15.75" x14ac:dyDescent="0.2">
      <c r="B101" s="329"/>
      <c r="C101" s="140" t="s">
        <v>429</v>
      </c>
      <c r="D101" s="10">
        <f t="shared" si="4"/>
        <v>0</v>
      </c>
      <c r="E101" s="10">
        <v>0</v>
      </c>
      <c r="F101" s="10">
        <v>0</v>
      </c>
    </row>
    <row r="102" spans="2:6" ht="15.75" x14ac:dyDescent="0.2">
      <c r="B102" s="329"/>
      <c r="C102" s="140" t="s">
        <v>430</v>
      </c>
      <c r="D102" s="10">
        <f t="shared" si="4"/>
        <v>0</v>
      </c>
      <c r="E102" s="10">
        <v>0</v>
      </c>
      <c r="F102" s="10">
        <v>0</v>
      </c>
    </row>
    <row r="103" spans="2:6" ht="15.75" x14ac:dyDescent="0.2">
      <c r="B103" s="329"/>
      <c r="C103" s="140" t="s">
        <v>431</v>
      </c>
      <c r="D103" s="10">
        <f t="shared" si="4"/>
        <v>0</v>
      </c>
      <c r="E103" s="10">
        <v>0</v>
      </c>
      <c r="F103" s="10">
        <v>0</v>
      </c>
    </row>
    <row r="104" spans="2:6" ht="15.75" x14ac:dyDescent="0.2">
      <c r="B104" s="329"/>
      <c r="C104" s="140" t="s">
        <v>433</v>
      </c>
      <c r="D104" s="10">
        <f t="shared" si="4"/>
        <v>0</v>
      </c>
      <c r="E104" s="10">
        <v>0</v>
      </c>
      <c r="F104" s="10">
        <v>0</v>
      </c>
    </row>
    <row r="105" spans="2:6" ht="15.75" x14ac:dyDescent="0.2">
      <c r="B105" s="329"/>
      <c r="C105" s="140" t="s">
        <v>434</v>
      </c>
      <c r="D105" s="10">
        <f t="shared" si="4"/>
        <v>0</v>
      </c>
      <c r="E105" s="10">
        <v>0</v>
      </c>
      <c r="F105" s="10">
        <v>0</v>
      </c>
    </row>
    <row r="106" spans="2:6" ht="15.75" x14ac:dyDescent="0.2">
      <c r="B106" s="329"/>
      <c r="C106" s="140" t="s">
        <v>439</v>
      </c>
      <c r="D106" s="10">
        <f t="shared" si="4"/>
        <v>-66.7</v>
      </c>
      <c r="E106" s="10">
        <v>-66.7</v>
      </c>
      <c r="F106" s="10">
        <v>0</v>
      </c>
    </row>
    <row r="107" spans="2:6" ht="35.25" customHeight="1" x14ac:dyDescent="0.2">
      <c r="B107" s="329"/>
      <c r="C107" s="140" t="s">
        <v>445</v>
      </c>
      <c r="D107" s="10">
        <f t="shared" si="4"/>
        <v>0</v>
      </c>
      <c r="E107" s="10">
        <v>0</v>
      </c>
      <c r="F107" s="10">
        <v>0</v>
      </c>
    </row>
    <row r="108" spans="2:6" ht="31.5" x14ac:dyDescent="0.2">
      <c r="B108" s="329"/>
      <c r="C108" s="140" t="s">
        <v>441</v>
      </c>
      <c r="D108" s="10">
        <f t="shared" si="4"/>
        <v>0</v>
      </c>
      <c r="E108" s="10">
        <v>0</v>
      </c>
      <c r="F108" s="10">
        <v>0</v>
      </c>
    </row>
    <row r="109" spans="2:6" ht="15.75" x14ac:dyDescent="0.2">
      <c r="B109" s="329"/>
      <c r="C109" s="140" t="s">
        <v>440</v>
      </c>
      <c r="D109" s="10">
        <f t="shared" si="4"/>
        <v>0</v>
      </c>
      <c r="E109" s="10">
        <v>0</v>
      </c>
      <c r="F109" s="10">
        <v>0</v>
      </c>
    </row>
    <row r="110" spans="2:6" ht="15.75" x14ac:dyDescent="0.2">
      <c r="B110" s="329"/>
      <c r="C110" s="162" t="s">
        <v>435</v>
      </c>
      <c r="D110" s="10">
        <f t="shared" si="4"/>
        <v>0</v>
      </c>
      <c r="E110" s="10">
        <v>0</v>
      </c>
      <c r="F110" s="10">
        <v>0</v>
      </c>
    </row>
    <row r="111" spans="2:6" ht="31.5" x14ac:dyDescent="0.2">
      <c r="B111" s="329"/>
      <c r="C111" s="162" t="s">
        <v>438</v>
      </c>
      <c r="D111" s="10">
        <f t="shared" si="4"/>
        <v>0</v>
      </c>
      <c r="E111" s="10">
        <v>0</v>
      </c>
      <c r="F111" s="10">
        <v>0</v>
      </c>
    </row>
    <row r="112" spans="2:6" ht="31.5" x14ac:dyDescent="0.2">
      <c r="B112" s="329"/>
      <c r="C112" s="162" t="s">
        <v>446</v>
      </c>
      <c r="D112" s="10">
        <f t="shared" si="4"/>
        <v>0</v>
      </c>
      <c r="E112" s="10">
        <v>0</v>
      </c>
      <c r="F112" s="10">
        <v>0</v>
      </c>
    </row>
    <row r="113" spans="2:6" ht="15.75" x14ac:dyDescent="0.2">
      <c r="B113" s="329"/>
      <c r="C113" s="140" t="s">
        <v>436</v>
      </c>
      <c r="D113" s="10">
        <f t="shared" si="4"/>
        <v>0</v>
      </c>
      <c r="E113" s="10">
        <v>0</v>
      </c>
      <c r="F113" s="10">
        <v>0</v>
      </c>
    </row>
    <row r="114" spans="2:6" ht="54" customHeight="1" x14ac:dyDescent="0.2">
      <c r="B114" s="329"/>
      <c r="C114" s="140" t="s">
        <v>442</v>
      </c>
      <c r="D114" s="10">
        <f t="shared" si="4"/>
        <v>0</v>
      </c>
      <c r="E114" s="10">
        <v>0</v>
      </c>
      <c r="F114" s="10">
        <v>0</v>
      </c>
    </row>
    <row r="115" spans="2:6" ht="18" customHeight="1" x14ac:dyDescent="0.25">
      <c r="B115" s="329" t="s">
        <v>189</v>
      </c>
      <c r="C115" s="161"/>
      <c r="D115" s="139">
        <f>SUM(D116:D134)</f>
        <v>682.8000000000003</v>
      </c>
      <c r="E115" s="139">
        <f>SUM(E116:E134)</f>
        <v>98.399999999999991</v>
      </c>
      <c r="F115" s="139">
        <f>SUM(F116:F134)</f>
        <v>584.4</v>
      </c>
    </row>
    <row r="116" spans="2:6" ht="15.75" customHeight="1" x14ac:dyDescent="0.2">
      <c r="B116" s="329"/>
      <c r="C116" s="140" t="s">
        <v>295</v>
      </c>
      <c r="D116" s="10">
        <f t="shared" ref="D116:D134" si="5">SUM(E116:F116)</f>
        <v>117.19999999999999</v>
      </c>
      <c r="E116" s="10">
        <v>39.6</v>
      </c>
      <c r="F116" s="10">
        <v>77.599999999999994</v>
      </c>
    </row>
    <row r="117" spans="2:6" ht="17.25" customHeight="1" x14ac:dyDescent="0.2">
      <c r="B117" s="329"/>
      <c r="C117" s="140" t="s">
        <v>424</v>
      </c>
      <c r="D117" s="10">
        <f t="shared" si="5"/>
        <v>200</v>
      </c>
      <c r="E117" s="10">
        <v>0</v>
      </c>
      <c r="F117" s="10">
        <v>200</v>
      </c>
    </row>
    <row r="118" spans="2:6" ht="19.5" customHeight="1" x14ac:dyDescent="0.2">
      <c r="B118" s="329"/>
      <c r="C118" s="140" t="s">
        <v>426</v>
      </c>
      <c r="D118" s="10">
        <f t="shared" si="5"/>
        <v>8.9</v>
      </c>
      <c r="E118" s="10">
        <v>0</v>
      </c>
      <c r="F118" s="10">
        <v>8.9</v>
      </c>
    </row>
    <row r="119" spans="2:6" ht="18.75" customHeight="1" x14ac:dyDescent="0.2">
      <c r="B119" s="329"/>
      <c r="C119" s="140" t="s">
        <v>427</v>
      </c>
      <c r="D119" s="10">
        <f t="shared" si="5"/>
        <v>45</v>
      </c>
      <c r="E119" s="10">
        <v>10.6</v>
      </c>
      <c r="F119" s="10">
        <v>34.4</v>
      </c>
    </row>
    <row r="120" spans="2:6" ht="16.5" customHeight="1" x14ac:dyDescent="0.2">
      <c r="B120" s="329"/>
      <c r="C120" s="140" t="s">
        <v>428</v>
      </c>
      <c r="D120" s="10">
        <f t="shared" si="5"/>
        <v>37.1</v>
      </c>
      <c r="E120" s="10">
        <v>8.1</v>
      </c>
      <c r="F120" s="10">
        <v>29</v>
      </c>
    </row>
    <row r="121" spans="2:6" ht="17.25" customHeight="1" x14ac:dyDescent="0.2">
      <c r="B121" s="329"/>
      <c r="C121" s="140" t="s">
        <v>429</v>
      </c>
      <c r="D121" s="10">
        <f t="shared" si="5"/>
        <v>27.099999999999998</v>
      </c>
      <c r="E121" s="10">
        <v>1.4</v>
      </c>
      <c r="F121" s="10">
        <v>25.7</v>
      </c>
    </row>
    <row r="122" spans="2:6" ht="15.75" customHeight="1" x14ac:dyDescent="0.2">
      <c r="B122" s="329"/>
      <c r="C122" s="140" t="s">
        <v>430</v>
      </c>
      <c r="D122" s="10">
        <f t="shared" si="5"/>
        <v>80.900000000000006</v>
      </c>
      <c r="E122" s="10">
        <v>28.9</v>
      </c>
      <c r="F122" s="10">
        <v>52</v>
      </c>
    </row>
    <row r="123" spans="2:6" ht="18.75" customHeight="1" x14ac:dyDescent="0.2">
      <c r="B123" s="329"/>
      <c r="C123" s="140" t="s">
        <v>431</v>
      </c>
      <c r="D123" s="10">
        <f t="shared" si="5"/>
        <v>53.6</v>
      </c>
      <c r="E123" s="10">
        <v>0</v>
      </c>
      <c r="F123" s="10">
        <v>53.6</v>
      </c>
    </row>
    <row r="124" spans="2:6" ht="16.5" customHeight="1" x14ac:dyDescent="0.2">
      <c r="B124" s="329"/>
      <c r="C124" s="140" t="s">
        <v>433</v>
      </c>
      <c r="D124" s="10">
        <f t="shared" si="5"/>
        <v>0</v>
      </c>
      <c r="E124" s="10">
        <v>0</v>
      </c>
      <c r="F124" s="10">
        <v>0</v>
      </c>
    </row>
    <row r="125" spans="2:6" ht="19.5" customHeight="1" x14ac:dyDescent="0.2">
      <c r="B125" s="329"/>
      <c r="C125" s="140" t="s">
        <v>434</v>
      </c>
      <c r="D125" s="10">
        <f t="shared" si="5"/>
        <v>0</v>
      </c>
      <c r="E125" s="10">
        <v>0</v>
      </c>
      <c r="F125" s="10">
        <v>0</v>
      </c>
    </row>
    <row r="126" spans="2:6" ht="17.25" customHeight="1" x14ac:dyDescent="0.2">
      <c r="B126" s="329"/>
      <c r="C126" s="140" t="s">
        <v>439</v>
      </c>
      <c r="D126" s="10">
        <f t="shared" si="5"/>
        <v>11.2</v>
      </c>
      <c r="E126" s="10">
        <v>0.6</v>
      </c>
      <c r="F126" s="10">
        <v>10.6</v>
      </c>
    </row>
    <row r="127" spans="2:6" ht="33.75" customHeight="1" x14ac:dyDescent="0.2">
      <c r="B127" s="329"/>
      <c r="C127" s="140" t="s">
        <v>445</v>
      </c>
      <c r="D127" s="10">
        <f t="shared" si="5"/>
        <v>12.7</v>
      </c>
      <c r="E127" s="10">
        <v>0</v>
      </c>
      <c r="F127" s="10">
        <v>12.7</v>
      </c>
    </row>
    <row r="128" spans="2:6" ht="35.25" customHeight="1" x14ac:dyDescent="0.2">
      <c r="B128" s="329"/>
      <c r="C128" s="140" t="s">
        <v>441</v>
      </c>
      <c r="D128" s="10">
        <f t="shared" si="5"/>
        <v>10.100000000000001</v>
      </c>
      <c r="E128" s="10">
        <v>0.3</v>
      </c>
      <c r="F128" s="10">
        <v>9.8000000000000007</v>
      </c>
    </row>
    <row r="129" spans="2:6" ht="19.5" customHeight="1" x14ac:dyDescent="0.2">
      <c r="B129" s="329"/>
      <c r="C129" s="140" t="s">
        <v>440</v>
      </c>
      <c r="D129" s="10">
        <f t="shared" si="5"/>
        <v>2</v>
      </c>
      <c r="E129" s="10">
        <v>0</v>
      </c>
      <c r="F129" s="10">
        <v>2</v>
      </c>
    </row>
    <row r="130" spans="2:6" ht="19.5" customHeight="1" x14ac:dyDescent="0.2">
      <c r="B130" s="329"/>
      <c r="C130" s="162" t="s">
        <v>435</v>
      </c>
      <c r="D130" s="10">
        <f t="shared" si="5"/>
        <v>7.1</v>
      </c>
      <c r="E130" s="10">
        <v>0</v>
      </c>
      <c r="F130" s="10">
        <v>7.1</v>
      </c>
    </row>
    <row r="131" spans="2:6" ht="33.75" customHeight="1" x14ac:dyDescent="0.2">
      <c r="B131" s="329"/>
      <c r="C131" s="162" t="s">
        <v>438</v>
      </c>
      <c r="D131" s="10">
        <f t="shared" si="5"/>
        <v>18.2</v>
      </c>
      <c r="E131" s="10">
        <v>3.3</v>
      </c>
      <c r="F131" s="10">
        <v>14.9</v>
      </c>
    </row>
    <row r="132" spans="2:6" ht="31.5" customHeight="1" x14ac:dyDescent="0.2">
      <c r="B132" s="329"/>
      <c r="C132" s="162" t="s">
        <v>446</v>
      </c>
      <c r="D132" s="10">
        <f t="shared" si="5"/>
        <v>21.700000000000003</v>
      </c>
      <c r="E132" s="10">
        <v>4.4000000000000004</v>
      </c>
      <c r="F132" s="10">
        <v>17.3</v>
      </c>
    </row>
    <row r="133" spans="2:6" ht="19.5" customHeight="1" x14ac:dyDescent="0.2">
      <c r="B133" s="329"/>
      <c r="C133" s="140" t="s">
        <v>436</v>
      </c>
      <c r="D133" s="10">
        <f t="shared" si="5"/>
        <v>17.5</v>
      </c>
      <c r="E133" s="10">
        <v>0.8</v>
      </c>
      <c r="F133" s="10">
        <v>16.7</v>
      </c>
    </row>
    <row r="134" spans="2:6" ht="54" customHeight="1" x14ac:dyDescent="0.2">
      <c r="B134" s="329"/>
      <c r="C134" s="140" t="s">
        <v>442</v>
      </c>
      <c r="D134" s="10">
        <f t="shared" si="5"/>
        <v>12.5</v>
      </c>
      <c r="E134" s="10">
        <v>0.4</v>
      </c>
      <c r="F134" s="10">
        <v>12.1</v>
      </c>
    </row>
    <row r="135" spans="2:6" ht="15.75" x14ac:dyDescent="0.25">
      <c r="B135" s="329" t="s">
        <v>191</v>
      </c>
      <c r="C135" s="161"/>
      <c r="D135" s="139">
        <f>SUM(D136:D154)</f>
        <v>701.5</v>
      </c>
      <c r="E135" s="139">
        <f>SUM(E136:E154)</f>
        <v>216.5</v>
      </c>
      <c r="F135" s="139">
        <f>SUM(F136:F154)</f>
        <v>485</v>
      </c>
    </row>
    <row r="136" spans="2:6" ht="15.75" x14ac:dyDescent="0.2">
      <c r="B136" s="329"/>
      <c r="C136" s="140" t="s">
        <v>295</v>
      </c>
      <c r="D136" s="10">
        <f t="shared" ref="D136:D154" si="6">SUM(E136:F136)</f>
        <v>40</v>
      </c>
      <c r="E136" s="10">
        <v>0</v>
      </c>
      <c r="F136" s="10">
        <v>40</v>
      </c>
    </row>
    <row r="137" spans="2:6" ht="15.75" x14ac:dyDescent="0.2">
      <c r="B137" s="329"/>
      <c r="C137" s="140" t="s">
        <v>424</v>
      </c>
      <c r="D137" s="10">
        <f t="shared" si="6"/>
        <v>0</v>
      </c>
      <c r="E137" s="10">
        <v>0</v>
      </c>
      <c r="F137" s="10">
        <v>0</v>
      </c>
    </row>
    <row r="138" spans="2:6" ht="15.75" x14ac:dyDescent="0.2">
      <c r="B138" s="329"/>
      <c r="C138" s="140" t="s">
        <v>426</v>
      </c>
      <c r="D138" s="10">
        <f t="shared" si="6"/>
        <v>13</v>
      </c>
      <c r="E138" s="10">
        <v>3</v>
      </c>
      <c r="F138" s="10">
        <v>10</v>
      </c>
    </row>
    <row r="139" spans="2:6" ht="15.75" x14ac:dyDescent="0.2">
      <c r="B139" s="329"/>
      <c r="C139" s="140" t="s">
        <v>427</v>
      </c>
      <c r="D139" s="10">
        <f t="shared" si="6"/>
        <v>60</v>
      </c>
      <c r="E139" s="10">
        <v>7</v>
      </c>
      <c r="F139" s="10">
        <v>53</v>
      </c>
    </row>
    <row r="140" spans="2:6" ht="15.75" x14ac:dyDescent="0.2">
      <c r="B140" s="329"/>
      <c r="C140" s="140" t="s">
        <v>428</v>
      </c>
      <c r="D140" s="10">
        <f t="shared" si="6"/>
        <v>55.3</v>
      </c>
      <c r="E140" s="10">
        <v>18.3</v>
      </c>
      <c r="F140" s="10">
        <v>37</v>
      </c>
    </row>
    <row r="141" spans="2:6" ht="15.75" x14ac:dyDescent="0.2">
      <c r="B141" s="329"/>
      <c r="C141" s="140" t="s">
        <v>429</v>
      </c>
      <c r="D141" s="10">
        <f t="shared" si="6"/>
        <v>23.2</v>
      </c>
      <c r="E141" s="10">
        <v>6.2</v>
      </c>
      <c r="F141" s="10">
        <v>17</v>
      </c>
    </row>
    <row r="142" spans="2:6" ht="15.75" x14ac:dyDescent="0.2">
      <c r="B142" s="329"/>
      <c r="C142" s="140" t="s">
        <v>430</v>
      </c>
      <c r="D142" s="10">
        <f t="shared" si="6"/>
        <v>257.39999999999998</v>
      </c>
      <c r="E142" s="10">
        <v>127.4</v>
      </c>
      <c r="F142" s="10">
        <v>130</v>
      </c>
    </row>
    <row r="143" spans="2:6" ht="15.75" x14ac:dyDescent="0.2">
      <c r="B143" s="329"/>
      <c r="C143" s="140" t="s">
        <v>431</v>
      </c>
      <c r="D143" s="10">
        <f t="shared" si="6"/>
        <v>50</v>
      </c>
      <c r="E143" s="10">
        <v>50</v>
      </c>
      <c r="F143" s="10">
        <v>0</v>
      </c>
    </row>
    <row r="144" spans="2:6" ht="15.75" x14ac:dyDescent="0.2">
      <c r="B144" s="329"/>
      <c r="C144" s="140" t="s">
        <v>433</v>
      </c>
      <c r="D144" s="10">
        <f t="shared" si="6"/>
        <v>158.9</v>
      </c>
      <c r="E144" s="10">
        <v>0</v>
      </c>
      <c r="F144" s="10">
        <v>158.9</v>
      </c>
    </row>
    <row r="145" spans="2:6" ht="15.75" x14ac:dyDescent="0.2">
      <c r="B145" s="329"/>
      <c r="C145" s="140" t="s">
        <v>434</v>
      </c>
      <c r="D145" s="10">
        <f t="shared" si="6"/>
        <v>7.1</v>
      </c>
      <c r="E145" s="10">
        <v>0</v>
      </c>
      <c r="F145" s="10">
        <v>7.1</v>
      </c>
    </row>
    <row r="146" spans="2:6" ht="15.75" x14ac:dyDescent="0.2">
      <c r="B146" s="329"/>
      <c r="C146" s="140" t="s">
        <v>439</v>
      </c>
      <c r="D146" s="10">
        <f t="shared" si="6"/>
        <v>0</v>
      </c>
      <c r="E146" s="10">
        <v>0</v>
      </c>
      <c r="F146" s="10">
        <v>0</v>
      </c>
    </row>
    <row r="147" spans="2:6" ht="39" customHeight="1" x14ac:dyDescent="0.2">
      <c r="B147" s="329"/>
      <c r="C147" s="140" t="s">
        <v>445</v>
      </c>
      <c r="D147" s="10">
        <f t="shared" si="6"/>
        <v>0</v>
      </c>
      <c r="E147" s="10">
        <v>0</v>
      </c>
      <c r="F147" s="10">
        <v>0</v>
      </c>
    </row>
    <row r="148" spans="2:6" ht="15.75" x14ac:dyDescent="0.2">
      <c r="B148" s="329"/>
      <c r="C148" s="140" t="s">
        <v>440</v>
      </c>
      <c r="D148" s="10">
        <f t="shared" si="6"/>
        <v>3</v>
      </c>
      <c r="E148" s="10">
        <v>0</v>
      </c>
      <c r="F148" s="10">
        <v>3</v>
      </c>
    </row>
    <row r="149" spans="2:6" ht="31.5" x14ac:dyDescent="0.2">
      <c r="B149" s="329"/>
      <c r="C149" s="140" t="s">
        <v>441</v>
      </c>
      <c r="D149" s="10">
        <f t="shared" si="6"/>
        <v>0</v>
      </c>
      <c r="E149" s="10">
        <v>0</v>
      </c>
      <c r="F149" s="10">
        <v>0</v>
      </c>
    </row>
    <row r="150" spans="2:6" ht="15.75" x14ac:dyDescent="0.2">
      <c r="B150" s="329"/>
      <c r="C150" s="162" t="s">
        <v>435</v>
      </c>
      <c r="D150" s="10">
        <f t="shared" si="6"/>
        <v>5</v>
      </c>
      <c r="E150" s="10">
        <v>0</v>
      </c>
      <c r="F150" s="10">
        <v>5</v>
      </c>
    </row>
    <row r="151" spans="2:6" ht="31.5" x14ac:dyDescent="0.2">
      <c r="B151" s="329"/>
      <c r="C151" s="162" t="s">
        <v>437</v>
      </c>
      <c r="D151" s="10">
        <f t="shared" si="6"/>
        <v>7</v>
      </c>
      <c r="E151" s="10">
        <v>0</v>
      </c>
      <c r="F151" s="10">
        <v>7</v>
      </c>
    </row>
    <row r="152" spans="2:6" ht="31.5" x14ac:dyDescent="0.2">
      <c r="B152" s="329"/>
      <c r="C152" s="162" t="s">
        <v>438</v>
      </c>
      <c r="D152" s="10">
        <f t="shared" si="6"/>
        <v>14.6</v>
      </c>
      <c r="E152" s="10">
        <v>4.5999999999999996</v>
      </c>
      <c r="F152" s="10">
        <v>10</v>
      </c>
    </row>
    <row r="153" spans="2:6" ht="15.75" x14ac:dyDescent="0.2">
      <c r="B153" s="329"/>
      <c r="C153" s="140" t="s">
        <v>436</v>
      </c>
      <c r="D153" s="10">
        <f t="shared" si="6"/>
        <v>0</v>
      </c>
      <c r="E153" s="10">
        <v>0</v>
      </c>
      <c r="F153" s="10">
        <v>0</v>
      </c>
    </row>
    <row r="154" spans="2:6" ht="47.25" x14ac:dyDescent="0.2">
      <c r="B154" s="329"/>
      <c r="C154" s="140" t="s">
        <v>442</v>
      </c>
      <c r="D154" s="10">
        <f t="shared" si="6"/>
        <v>7</v>
      </c>
      <c r="E154" s="10">
        <v>0</v>
      </c>
      <c r="F154" s="10">
        <v>7</v>
      </c>
    </row>
    <row r="155" spans="2:6" ht="15.75" x14ac:dyDescent="0.25">
      <c r="B155" s="329" t="s">
        <v>159</v>
      </c>
      <c r="C155" s="161"/>
      <c r="D155" s="139">
        <f>SUM(D156:D172)</f>
        <v>4.4408920985006262E-16</v>
      </c>
      <c r="E155" s="139">
        <f>SUM(E156:E172)</f>
        <v>0</v>
      </c>
      <c r="F155" s="139">
        <f>SUM(F156:F172)</f>
        <v>4.4408920985006262E-16</v>
      </c>
    </row>
    <row r="156" spans="2:6" ht="15.75" x14ac:dyDescent="0.2">
      <c r="B156" s="329"/>
      <c r="C156" s="140" t="s">
        <v>295</v>
      </c>
      <c r="D156" s="10">
        <f t="shared" ref="D156:D172" si="7">SUM(E156:F156)</f>
        <v>0</v>
      </c>
      <c r="E156" s="10">
        <v>0</v>
      </c>
      <c r="F156" s="10">
        <v>0</v>
      </c>
    </row>
    <row r="157" spans="2:6" ht="15.75" x14ac:dyDescent="0.2">
      <c r="B157" s="329"/>
      <c r="C157" s="140" t="s">
        <v>426</v>
      </c>
      <c r="D157" s="10">
        <f t="shared" si="7"/>
        <v>0</v>
      </c>
      <c r="E157" s="10">
        <v>0</v>
      </c>
      <c r="F157" s="10">
        <v>0</v>
      </c>
    </row>
    <row r="158" spans="2:6" ht="15.75" x14ac:dyDescent="0.2">
      <c r="B158" s="329"/>
      <c r="C158" s="140" t="s">
        <v>427</v>
      </c>
      <c r="D158" s="10">
        <f t="shared" si="7"/>
        <v>-5.0999999999999996</v>
      </c>
      <c r="E158" s="10">
        <v>0</v>
      </c>
      <c r="F158" s="10">
        <v>-5.0999999999999996</v>
      </c>
    </row>
    <row r="159" spans="2:6" ht="15.75" x14ac:dyDescent="0.2">
      <c r="B159" s="329"/>
      <c r="C159" s="140" t="s">
        <v>428</v>
      </c>
      <c r="D159" s="10">
        <f t="shared" si="7"/>
        <v>0</v>
      </c>
      <c r="E159" s="10">
        <v>0</v>
      </c>
      <c r="F159" s="10">
        <v>0</v>
      </c>
    </row>
    <row r="160" spans="2:6" ht="15.75" x14ac:dyDescent="0.2">
      <c r="B160" s="329"/>
      <c r="C160" s="140" t="s">
        <v>429</v>
      </c>
      <c r="D160" s="10">
        <f t="shared" si="7"/>
        <v>0</v>
      </c>
      <c r="E160" s="10">
        <v>0</v>
      </c>
      <c r="F160" s="10">
        <v>0</v>
      </c>
    </row>
    <row r="161" spans="2:6" ht="15.75" x14ac:dyDescent="0.2">
      <c r="B161" s="329"/>
      <c r="C161" s="140" t="s">
        <v>430</v>
      </c>
      <c r="D161" s="10">
        <f t="shared" si="7"/>
        <v>0</v>
      </c>
      <c r="E161" s="10">
        <v>0</v>
      </c>
      <c r="F161" s="10">
        <v>0</v>
      </c>
    </row>
    <row r="162" spans="2:6" ht="15.75" x14ac:dyDescent="0.2">
      <c r="B162" s="329"/>
      <c r="C162" s="140" t="s">
        <v>431</v>
      </c>
      <c r="D162" s="10">
        <f t="shared" si="7"/>
        <v>0</v>
      </c>
      <c r="E162" s="10">
        <v>0</v>
      </c>
      <c r="F162" s="10">
        <v>0</v>
      </c>
    </row>
    <row r="163" spans="2:6" ht="15.75" x14ac:dyDescent="0.2">
      <c r="B163" s="329"/>
      <c r="C163" s="140" t="s">
        <v>433</v>
      </c>
      <c r="D163" s="10">
        <f t="shared" si="7"/>
        <v>-10</v>
      </c>
      <c r="E163" s="10">
        <v>0</v>
      </c>
      <c r="F163" s="10">
        <v>-10</v>
      </c>
    </row>
    <row r="164" spans="2:6" ht="15.75" x14ac:dyDescent="0.2">
      <c r="B164" s="329"/>
      <c r="C164" s="140" t="s">
        <v>434</v>
      </c>
      <c r="D164" s="10">
        <f t="shared" si="7"/>
        <v>0</v>
      </c>
      <c r="E164" s="10">
        <v>0</v>
      </c>
      <c r="F164" s="10">
        <v>0</v>
      </c>
    </row>
    <row r="165" spans="2:6" ht="15.75" x14ac:dyDescent="0.2">
      <c r="B165" s="329"/>
      <c r="C165" s="162" t="s">
        <v>435</v>
      </c>
      <c r="D165" s="10">
        <f t="shared" si="7"/>
        <v>5</v>
      </c>
      <c r="E165" s="10">
        <v>0</v>
      </c>
      <c r="F165" s="10">
        <v>5</v>
      </c>
    </row>
    <row r="166" spans="2:6" ht="15.75" x14ac:dyDescent="0.2">
      <c r="B166" s="329"/>
      <c r="C166" s="140" t="s">
        <v>439</v>
      </c>
      <c r="D166" s="10">
        <f t="shared" si="7"/>
        <v>9</v>
      </c>
      <c r="E166" s="10">
        <v>0</v>
      </c>
      <c r="F166" s="10">
        <v>9</v>
      </c>
    </row>
    <row r="167" spans="2:6" ht="15.75" x14ac:dyDescent="0.2">
      <c r="B167" s="329"/>
      <c r="C167" s="140" t="s">
        <v>440</v>
      </c>
      <c r="D167" s="10">
        <f t="shared" si="7"/>
        <v>0</v>
      </c>
      <c r="E167" s="10">
        <v>0</v>
      </c>
      <c r="F167" s="10">
        <v>0</v>
      </c>
    </row>
    <row r="168" spans="2:6" ht="31.5" x14ac:dyDescent="0.2">
      <c r="B168" s="329"/>
      <c r="C168" s="140" t="s">
        <v>441</v>
      </c>
      <c r="D168" s="10">
        <f t="shared" si="7"/>
        <v>1.1000000000000001</v>
      </c>
      <c r="E168" s="10">
        <v>0</v>
      </c>
      <c r="F168" s="10">
        <v>1.1000000000000001</v>
      </c>
    </row>
    <row r="169" spans="2:6" ht="31.5" x14ac:dyDescent="0.2">
      <c r="B169" s="329"/>
      <c r="C169" s="162" t="s">
        <v>446</v>
      </c>
      <c r="D169" s="10">
        <f t="shared" si="7"/>
        <v>0</v>
      </c>
      <c r="E169" s="10">
        <v>0</v>
      </c>
      <c r="F169" s="10">
        <v>0</v>
      </c>
    </row>
    <row r="170" spans="2:6" ht="31.5" x14ac:dyDescent="0.2">
      <c r="B170" s="329"/>
      <c r="C170" s="162" t="s">
        <v>438</v>
      </c>
      <c r="D170" s="10">
        <f t="shared" si="7"/>
        <v>0</v>
      </c>
      <c r="E170" s="10">
        <v>0</v>
      </c>
      <c r="F170" s="10">
        <v>0</v>
      </c>
    </row>
    <row r="171" spans="2:6" ht="15.75" x14ac:dyDescent="0.2">
      <c r="B171" s="329"/>
      <c r="C171" s="140" t="s">
        <v>436</v>
      </c>
      <c r="D171" s="10">
        <f t="shared" si="7"/>
        <v>0</v>
      </c>
      <c r="E171" s="10">
        <v>0</v>
      </c>
      <c r="F171" s="10">
        <v>0</v>
      </c>
    </row>
    <row r="172" spans="2:6" ht="47.25" x14ac:dyDescent="0.2">
      <c r="B172" s="329"/>
      <c r="C172" s="140" t="s">
        <v>442</v>
      </c>
      <c r="D172" s="10">
        <f t="shared" si="7"/>
        <v>0</v>
      </c>
      <c r="E172" s="10">
        <v>0</v>
      </c>
      <c r="F172" s="10">
        <v>0</v>
      </c>
    </row>
    <row r="173" spans="2:6" ht="15.75" x14ac:dyDescent="0.25">
      <c r="B173" s="318" t="s">
        <v>160</v>
      </c>
      <c r="C173" s="161"/>
      <c r="D173" s="139">
        <f>SUM(D174:D192)</f>
        <v>0</v>
      </c>
      <c r="E173" s="139">
        <f>SUM(E174:E192)</f>
        <v>4.4408920985006262E-16</v>
      </c>
      <c r="F173" s="139">
        <f>SUM(F174:F192)</f>
        <v>0</v>
      </c>
    </row>
    <row r="174" spans="2:6" ht="15.75" x14ac:dyDescent="0.2">
      <c r="B174" s="319"/>
      <c r="C174" s="140" t="s">
        <v>295</v>
      </c>
      <c r="D174" s="10">
        <f t="shared" ref="D174:D192" si="8">SUM(E174:F174)</f>
        <v>10.9</v>
      </c>
      <c r="E174" s="10">
        <v>0</v>
      </c>
      <c r="F174" s="10">
        <v>10.9</v>
      </c>
    </row>
    <row r="175" spans="2:6" ht="15.75" x14ac:dyDescent="0.2">
      <c r="B175" s="319"/>
      <c r="C175" s="140" t="s">
        <v>426</v>
      </c>
      <c r="D175" s="10">
        <f t="shared" si="8"/>
        <v>0</v>
      </c>
      <c r="E175" s="10">
        <v>0</v>
      </c>
      <c r="F175" s="10">
        <v>0</v>
      </c>
    </row>
    <row r="176" spans="2:6" ht="15.75" x14ac:dyDescent="0.2">
      <c r="B176" s="319"/>
      <c r="C176" s="140" t="s">
        <v>427</v>
      </c>
      <c r="D176" s="10">
        <f t="shared" si="8"/>
        <v>10.5</v>
      </c>
      <c r="E176" s="10">
        <v>0</v>
      </c>
      <c r="F176" s="10">
        <v>10.5</v>
      </c>
    </row>
    <row r="177" spans="2:6" ht="15.75" x14ac:dyDescent="0.2">
      <c r="B177" s="319"/>
      <c r="C177" s="140" t="s">
        <v>428</v>
      </c>
      <c r="D177" s="10">
        <f t="shared" si="8"/>
        <v>6.9</v>
      </c>
      <c r="E177" s="10">
        <v>0</v>
      </c>
      <c r="F177" s="10">
        <v>6.9</v>
      </c>
    </row>
    <row r="178" spans="2:6" ht="15.75" x14ac:dyDescent="0.2">
      <c r="B178" s="319"/>
      <c r="C178" s="140" t="s">
        <v>429</v>
      </c>
      <c r="D178" s="10">
        <f t="shared" si="8"/>
        <v>0</v>
      </c>
      <c r="E178" s="10">
        <v>0</v>
      </c>
      <c r="F178" s="10">
        <v>0</v>
      </c>
    </row>
    <row r="179" spans="2:6" ht="15.75" x14ac:dyDescent="0.2">
      <c r="B179" s="319"/>
      <c r="C179" s="140" t="s">
        <v>430</v>
      </c>
      <c r="D179" s="10">
        <f t="shared" si="8"/>
        <v>0</v>
      </c>
      <c r="E179" s="10">
        <v>0</v>
      </c>
      <c r="F179" s="10">
        <v>0</v>
      </c>
    </row>
    <row r="180" spans="2:6" ht="15.75" x14ac:dyDescent="0.2">
      <c r="B180" s="319"/>
      <c r="C180" s="140" t="s">
        <v>431</v>
      </c>
      <c r="D180" s="10">
        <f t="shared" si="8"/>
        <v>0</v>
      </c>
      <c r="E180" s="10">
        <v>0</v>
      </c>
      <c r="F180" s="10">
        <v>0</v>
      </c>
    </row>
    <row r="181" spans="2:6" ht="15.75" x14ac:dyDescent="0.2">
      <c r="B181" s="319"/>
      <c r="C181" s="140" t="s">
        <v>433</v>
      </c>
      <c r="D181" s="10">
        <f t="shared" si="8"/>
        <v>0</v>
      </c>
      <c r="E181" s="10">
        <v>0</v>
      </c>
      <c r="F181" s="10">
        <v>0</v>
      </c>
    </row>
    <row r="182" spans="2:6" ht="15.75" x14ac:dyDescent="0.2">
      <c r="B182" s="319"/>
      <c r="C182" s="140" t="s">
        <v>434</v>
      </c>
      <c r="D182" s="10">
        <f t="shared" si="8"/>
        <v>0</v>
      </c>
      <c r="E182" s="10">
        <v>0</v>
      </c>
      <c r="F182" s="10">
        <v>0</v>
      </c>
    </row>
    <row r="183" spans="2:6" ht="15.75" x14ac:dyDescent="0.2">
      <c r="B183" s="319"/>
      <c r="C183" s="162" t="s">
        <v>435</v>
      </c>
      <c r="D183" s="10">
        <f t="shared" si="8"/>
        <v>0</v>
      </c>
      <c r="E183" s="10">
        <v>0</v>
      </c>
      <c r="F183" s="10">
        <v>0</v>
      </c>
    </row>
    <row r="184" spans="2:6" ht="31.5" x14ac:dyDescent="0.2">
      <c r="B184" s="319"/>
      <c r="C184" s="162" t="s">
        <v>446</v>
      </c>
      <c r="D184" s="10">
        <f t="shared" si="8"/>
        <v>0.6</v>
      </c>
      <c r="E184" s="10">
        <v>0.6</v>
      </c>
      <c r="F184" s="10">
        <v>0</v>
      </c>
    </row>
    <row r="185" spans="2:6" ht="15.75" x14ac:dyDescent="0.2">
      <c r="B185" s="319"/>
      <c r="C185" s="140" t="s">
        <v>439</v>
      </c>
      <c r="D185" s="10">
        <f t="shared" si="8"/>
        <v>-77.099999999999994</v>
      </c>
      <c r="E185" s="10">
        <v>-4.5999999999999996</v>
      </c>
      <c r="F185" s="10">
        <v>-72.5</v>
      </c>
    </row>
    <row r="186" spans="2:6" ht="31.5" x14ac:dyDescent="0.2">
      <c r="B186" s="319"/>
      <c r="C186" s="140" t="s">
        <v>441</v>
      </c>
      <c r="D186" s="10">
        <f t="shared" si="8"/>
        <v>0</v>
      </c>
      <c r="E186" s="10">
        <v>0</v>
      </c>
      <c r="F186" s="10">
        <v>0</v>
      </c>
    </row>
    <row r="187" spans="2:6" ht="31.5" x14ac:dyDescent="0.2">
      <c r="B187" s="319"/>
      <c r="C187" s="162" t="s">
        <v>438</v>
      </c>
      <c r="D187" s="10">
        <f t="shared" si="8"/>
        <v>0</v>
      </c>
      <c r="E187" s="10">
        <v>0</v>
      </c>
      <c r="F187" s="10">
        <v>0</v>
      </c>
    </row>
    <row r="188" spans="2:6" ht="15.75" x14ac:dyDescent="0.2">
      <c r="B188" s="319"/>
      <c r="C188" s="140" t="s">
        <v>436</v>
      </c>
      <c r="D188" s="10">
        <f t="shared" si="8"/>
        <v>0</v>
      </c>
      <c r="E188" s="10">
        <v>0</v>
      </c>
      <c r="F188" s="10">
        <v>0</v>
      </c>
    </row>
    <row r="189" spans="2:6" ht="47.25" x14ac:dyDescent="0.2">
      <c r="B189" s="319"/>
      <c r="C189" s="140" t="s">
        <v>442</v>
      </c>
      <c r="D189" s="10">
        <f t="shared" si="8"/>
        <v>2.2000000000000002</v>
      </c>
      <c r="E189" s="10">
        <v>0</v>
      </c>
      <c r="F189" s="10">
        <v>2.2000000000000002</v>
      </c>
    </row>
    <row r="190" spans="2:6" ht="15.75" x14ac:dyDescent="0.2">
      <c r="B190" s="319"/>
      <c r="C190" s="140" t="s">
        <v>440</v>
      </c>
      <c r="D190" s="10">
        <f t="shared" si="8"/>
        <v>4.0999999999999996</v>
      </c>
      <c r="E190" s="10">
        <v>2.1</v>
      </c>
      <c r="F190" s="10">
        <v>2</v>
      </c>
    </row>
    <row r="191" spans="2:6" ht="15.75" x14ac:dyDescent="0.2">
      <c r="B191" s="319"/>
      <c r="C191" s="140" t="s">
        <v>432</v>
      </c>
      <c r="D191" s="10">
        <f t="shared" si="8"/>
        <v>15.5</v>
      </c>
      <c r="E191" s="10">
        <v>1.9</v>
      </c>
      <c r="F191" s="10">
        <v>13.6</v>
      </c>
    </row>
    <row r="192" spans="2:6" ht="63" x14ac:dyDescent="0.2">
      <c r="B192" s="320"/>
      <c r="C192" s="140" t="s">
        <v>455</v>
      </c>
      <c r="D192" s="10">
        <f t="shared" si="8"/>
        <v>26.4</v>
      </c>
      <c r="E192" s="10">
        <v>0</v>
      </c>
      <c r="F192" s="10">
        <v>26.4</v>
      </c>
    </row>
    <row r="193" spans="2:6" ht="15.75" x14ac:dyDescent="0.25">
      <c r="B193" s="318" t="s">
        <v>162</v>
      </c>
      <c r="C193" s="161"/>
      <c r="D193" s="139">
        <f>SUM(D194:D211)</f>
        <v>0</v>
      </c>
      <c r="E193" s="139">
        <f>SUM(E194:E211)</f>
        <v>-4.4408920985006262E-16</v>
      </c>
      <c r="F193" s="139">
        <f>SUM(F194:F211)</f>
        <v>0</v>
      </c>
    </row>
    <row r="194" spans="2:6" ht="15.75" x14ac:dyDescent="0.2">
      <c r="B194" s="319"/>
      <c r="C194" s="140" t="s">
        <v>295</v>
      </c>
      <c r="D194" s="10">
        <f t="shared" ref="D194:D211" si="9">SUM(E194:F194)</f>
        <v>0</v>
      </c>
      <c r="E194" s="10">
        <v>0</v>
      </c>
      <c r="F194" s="10">
        <v>0</v>
      </c>
    </row>
    <row r="195" spans="2:6" ht="15.75" x14ac:dyDescent="0.2">
      <c r="B195" s="319"/>
      <c r="C195" s="140" t="s">
        <v>426</v>
      </c>
      <c r="D195" s="10">
        <f t="shared" si="9"/>
        <v>3.8</v>
      </c>
      <c r="E195" s="10">
        <v>0.8</v>
      </c>
      <c r="F195" s="10">
        <v>3</v>
      </c>
    </row>
    <row r="196" spans="2:6" ht="15.75" x14ac:dyDescent="0.2">
      <c r="B196" s="319"/>
      <c r="C196" s="140" t="s">
        <v>427</v>
      </c>
      <c r="D196" s="10">
        <f t="shared" si="9"/>
        <v>0</v>
      </c>
      <c r="E196" s="10">
        <v>0</v>
      </c>
      <c r="F196" s="10">
        <v>0</v>
      </c>
    </row>
    <row r="197" spans="2:6" ht="15.75" x14ac:dyDescent="0.2">
      <c r="B197" s="319"/>
      <c r="C197" s="140" t="s">
        <v>428</v>
      </c>
      <c r="D197" s="10">
        <f t="shared" si="9"/>
        <v>3</v>
      </c>
      <c r="E197" s="10">
        <v>0</v>
      </c>
      <c r="F197" s="10">
        <v>3</v>
      </c>
    </row>
    <row r="198" spans="2:6" ht="15.75" x14ac:dyDescent="0.2">
      <c r="B198" s="319"/>
      <c r="C198" s="140" t="s">
        <v>429</v>
      </c>
      <c r="D198" s="10">
        <f t="shared" si="9"/>
        <v>4.5</v>
      </c>
      <c r="E198" s="10">
        <v>2.5</v>
      </c>
      <c r="F198" s="10">
        <v>2</v>
      </c>
    </row>
    <row r="199" spans="2:6" ht="15.75" x14ac:dyDescent="0.2">
      <c r="B199" s="319"/>
      <c r="C199" s="140" t="s">
        <v>430</v>
      </c>
      <c r="D199" s="10">
        <f t="shared" si="9"/>
        <v>-4.9000000000000004</v>
      </c>
      <c r="E199" s="10">
        <v>-4.9000000000000004</v>
      </c>
      <c r="F199" s="10">
        <v>0</v>
      </c>
    </row>
    <row r="200" spans="2:6" ht="15.75" x14ac:dyDescent="0.2">
      <c r="B200" s="319"/>
      <c r="C200" s="140" t="s">
        <v>431</v>
      </c>
      <c r="D200" s="10">
        <f t="shared" si="9"/>
        <v>0</v>
      </c>
      <c r="E200" s="10">
        <v>0</v>
      </c>
      <c r="F200" s="10">
        <v>0</v>
      </c>
    </row>
    <row r="201" spans="2:6" ht="15.75" x14ac:dyDescent="0.2">
      <c r="B201" s="319"/>
      <c r="C201" s="140" t="s">
        <v>433</v>
      </c>
      <c r="D201" s="10">
        <f t="shared" si="9"/>
        <v>0.5</v>
      </c>
      <c r="E201" s="10">
        <v>0.5</v>
      </c>
      <c r="F201" s="10">
        <v>0</v>
      </c>
    </row>
    <row r="202" spans="2:6" ht="15.75" x14ac:dyDescent="0.2">
      <c r="B202" s="319"/>
      <c r="C202" s="140" t="s">
        <v>434</v>
      </c>
      <c r="D202" s="10">
        <f t="shared" si="9"/>
        <v>0</v>
      </c>
      <c r="E202" s="10">
        <v>0</v>
      </c>
      <c r="F202" s="10">
        <v>0</v>
      </c>
    </row>
    <row r="203" spans="2:6" ht="15.75" x14ac:dyDescent="0.2">
      <c r="B203" s="319"/>
      <c r="C203" s="162" t="s">
        <v>435</v>
      </c>
      <c r="D203" s="10">
        <f t="shared" si="9"/>
        <v>3</v>
      </c>
      <c r="E203" s="10">
        <v>0</v>
      </c>
      <c r="F203" s="10">
        <v>3</v>
      </c>
    </row>
    <row r="204" spans="2:6" ht="31.5" x14ac:dyDescent="0.2">
      <c r="B204" s="319"/>
      <c r="C204" s="162" t="s">
        <v>446</v>
      </c>
      <c r="D204" s="10">
        <f t="shared" si="9"/>
        <v>1.1000000000000001</v>
      </c>
      <c r="E204" s="10">
        <v>1.1000000000000001</v>
      </c>
      <c r="F204" s="10">
        <v>0</v>
      </c>
    </row>
    <row r="205" spans="2:6" ht="15.75" x14ac:dyDescent="0.2">
      <c r="B205" s="319"/>
      <c r="C205" s="140" t="s">
        <v>439</v>
      </c>
      <c r="D205" s="10">
        <f t="shared" si="9"/>
        <v>-29</v>
      </c>
      <c r="E205" s="10">
        <v>0</v>
      </c>
      <c r="F205" s="10">
        <v>-29</v>
      </c>
    </row>
    <row r="206" spans="2:6" ht="31.5" x14ac:dyDescent="0.2">
      <c r="B206" s="319"/>
      <c r="C206" s="140" t="s">
        <v>441</v>
      </c>
      <c r="D206" s="10">
        <f t="shared" si="9"/>
        <v>0</v>
      </c>
      <c r="E206" s="10">
        <v>0</v>
      </c>
      <c r="F206" s="10">
        <v>0</v>
      </c>
    </row>
    <row r="207" spans="2:6" ht="31.5" x14ac:dyDescent="0.2">
      <c r="B207" s="319"/>
      <c r="C207" s="162" t="s">
        <v>438</v>
      </c>
      <c r="D207" s="10">
        <f t="shared" si="9"/>
        <v>0</v>
      </c>
      <c r="E207" s="10">
        <v>0</v>
      </c>
      <c r="F207" s="10">
        <v>0</v>
      </c>
    </row>
    <row r="208" spans="2:6" ht="15.75" x14ac:dyDescent="0.2">
      <c r="B208" s="319"/>
      <c r="C208" s="140" t="s">
        <v>436</v>
      </c>
      <c r="D208" s="10">
        <f t="shared" si="9"/>
        <v>0</v>
      </c>
      <c r="E208" s="10">
        <v>0</v>
      </c>
      <c r="F208" s="10">
        <v>0</v>
      </c>
    </row>
    <row r="209" spans="2:6" ht="47.25" x14ac:dyDescent="0.2">
      <c r="B209" s="319"/>
      <c r="C209" s="140" t="s">
        <v>442</v>
      </c>
      <c r="D209" s="10">
        <f t="shared" si="9"/>
        <v>0</v>
      </c>
      <c r="E209" s="10">
        <v>0</v>
      </c>
      <c r="F209" s="10">
        <v>0</v>
      </c>
    </row>
    <row r="210" spans="2:6" ht="15.75" x14ac:dyDescent="0.2">
      <c r="B210" s="319"/>
      <c r="C210" s="140" t="s">
        <v>457</v>
      </c>
      <c r="D210" s="10">
        <f t="shared" si="9"/>
        <v>3</v>
      </c>
      <c r="E210" s="10">
        <v>0</v>
      </c>
      <c r="F210" s="10">
        <v>3</v>
      </c>
    </row>
    <row r="211" spans="2:6" ht="15.75" x14ac:dyDescent="0.2">
      <c r="B211" s="320"/>
      <c r="C211" s="140" t="s">
        <v>459</v>
      </c>
      <c r="D211" s="10">
        <f t="shared" si="9"/>
        <v>15</v>
      </c>
      <c r="E211" s="10">
        <v>0</v>
      </c>
      <c r="F211" s="10">
        <v>15</v>
      </c>
    </row>
    <row r="212" spans="2:6" ht="15" customHeight="1" x14ac:dyDescent="0.25">
      <c r="B212" s="329" t="s">
        <v>164</v>
      </c>
      <c r="C212" s="166"/>
      <c r="D212" s="139">
        <f>SUM(D213:D230)</f>
        <v>2.886579864025407E-15</v>
      </c>
      <c r="E212" s="139">
        <f>SUM(E213:E230)</f>
        <v>0</v>
      </c>
      <c r="F212" s="139">
        <f>SUM(F213:F230)</f>
        <v>2.886579864025407E-15</v>
      </c>
    </row>
    <row r="213" spans="2:6" ht="15.75" x14ac:dyDescent="0.2">
      <c r="B213" s="329"/>
      <c r="C213" s="140" t="s">
        <v>295</v>
      </c>
      <c r="D213" s="10">
        <f t="shared" ref="D213:D230" si="10">SUM(E213:F213)</f>
        <v>0</v>
      </c>
      <c r="E213" s="10">
        <v>0</v>
      </c>
      <c r="F213" s="10">
        <v>0</v>
      </c>
    </row>
    <row r="214" spans="2:6" ht="15.75" x14ac:dyDescent="0.2">
      <c r="B214" s="329"/>
      <c r="C214" s="140" t="s">
        <v>426</v>
      </c>
      <c r="D214" s="10">
        <f t="shared" si="10"/>
        <v>3.1</v>
      </c>
      <c r="E214" s="10">
        <v>0</v>
      </c>
      <c r="F214" s="10">
        <v>3.1</v>
      </c>
    </row>
    <row r="215" spans="2:6" ht="15.75" x14ac:dyDescent="0.2">
      <c r="B215" s="329"/>
      <c r="C215" s="140" t="s">
        <v>427</v>
      </c>
      <c r="D215" s="10">
        <f t="shared" si="10"/>
        <v>23.8</v>
      </c>
      <c r="E215" s="10">
        <v>0</v>
      </c>
      <c r="F215" s="10">
        <v>23.8</v>
      </c>
    </row>
    <row r="216" spans="2:6" ht="15.75" x14ac:dyDescent="0.2">
      <c r="B216" s="329"/>
      <c r="C216" s="140" t="s">
        <v>428</v>
      </c>
      <c r="D216" s="10">
        <f t="shared" si="10"/>
        <v>0</v>
      </c>
      <c r="E216" s="10">
        <v>0</v>
      </c>
      <c r="F216" s="10">
        <v>0</v>
      </c>
    </row>
    <row r="217" spans="2:6" ht="15.75" x14ac:dyDescent="0.2">
      <c r="B217" s="329"/>
      <c r="C217" s="140" t="s">
        <v>429</v>
      </c>
      <c r="D217" s="10">
        <f t="shared" si="10"/>
        <v>0</v>
      </c>
      <c r="E217" s="10">
        <v>0</v>
      </c>
      <c r="F217" s="10">
        <v>0</v>
      </c>
    </row>
    <row r="218" spans="2:6" ht="15.75" x14ac:dyDescent="0.2">
      <c r="B218" s="329"/>
      <c r="C218" s="140" t="s">
        <v>430</v>
      </c>
      <c r="D218" s="10">
        <f t="shared" si="10"/>
        <v>0</v>
      </c>
      <c r="E218" s="10">
        <v>0</v>
      </c>
      <c r="F218" s="10">
        <v>0</v>
      </c>
    </row>
    <row r="219" spans="2:6" ht="15.75" x14ac:dyDescent="0.2">
      <c r="B219" s="329"/>
      <c r="C219" s="140" t="s">
        <v>435</v>
      </c>
      <c r="D219" s="10">
        <f t="shared" si="10"/>
        <v>0.3</v>
      </c>
      <c r="E219" s="10">
        <v>0</v>
      </c>
      <c r="F219" s="10">
        <v>0.3</v>
      </c>
    </row>
    <row r="220" spans="2:6" ht="15.75" x14ac:dyDescent="0.2">
      <c r="B220" s="329"/>
      <c r="C220" s="140" t="s">
        <v>431</v>
      </c>
      <c r="D220" s="10">
        <f t="shared" si="10"/>
        <v>7.9</v>
      </c>
      <c r="E220" s="10">
        <v>0</v>
      </c>
      <c r="F220" s="10">
        <v>7.9</v>
      </c>
    </row>
    <row r="221" spans="2:6" ht="15.75" x14ac:dyDescent="0.2">
      <c r="B221" s="329"/>
      <c r="C221" s="140" t="s">
        <v>433</v>
      </c>
      <c r="D221" s="10">
        <f t="shared" si="10"/>
        <v>0</v>
      </c>
      <c r="E221" s="10">
        <v>0</v>
      </c>
      <c r="F221" s="10">
        <v>0</v>
      </c>
    </row>
    <row r="222" spans="2:6" ht="15.75" x14ac:dyDescent="0.2">
      <c r="B222" s="329"/>
      <c r="C222" s="140" t="s">
        <v>434</v>
      </c>
      <c r="D222" s="10">
        <f t="shared" si="10"/>
        <v>0</v>
      </c>
      <c r="E222" s="10">
        <v>0</v>
      </c>
      <c r="F222" s="10">
        <v>0</v>
      </c>
    </row>
    <row r="223" spans="2:6" ht="15.75" x14ac:dyDescent="0.2">
      <c r="B223" s="329"/>
      <c r="C223" s="140" t="s">
        <v>439</v>
      </c>
      <c r="D223" s="10">
        <f t="shared" si="10"/>
        <v>-35.9</v>
      </c>
      <c r="E223" s="10">
        <v>0</v>
      </c>
      <c r="F223" s="10">
        <v>-35.9</v>
      </c>
    </row>
    <row r="224" spans="2:6" ht="37.5" customHeight="1" x14ac:dyDescent="0.2">
      <c r="B224" s="329"/>
      <c r="C224" s="162" t="s">
        <v>445</v>
      </c>
      <c r="D224" s="10">
        <f t="shared" si="10"/>
        <v>0</v>
      </c>
      <c r="E224" s="10">
        <v>0</v>
      </c>
      <c r="F224" s="10">
        <v>0</v>
      </c>
    </row>
    <row r="225" spans="2:6" ht="15.75" x14ac:dyDescent="0.2">
      <c r="B225" s="329"/>
      <c r="C225" s="162" t="s">
        <v>440</v>
      </c>
      <c r="D225" s="10">
        <f t="shared" si="10"/>
        <v>0</v>
      </c>
      <c r="E225" s="10">
        <v>0</v>
      </c>
      <c r="F225" s="10">
        <v>0</v>
      </c>
    </row>
    <row r="226" spans="2:6" ht="31.5" x14ac:dyDescent="0.2">
      <c r="B226" s="329"/>
      <c r="C226" s="162" t="s">
        <v>441</v>
      </c>
      <c r="D226" s="10">
        <f t="shared" si="10"/>
        <v>0</v>
      </c>
      <c r="E226" s="10">
        <v>0</v>
      </c>
      <c r="F226" s="10">
        <v>0</v>
      </c>
    </row>
    <row r="227" spans="2:6" ht="31.5" x14ac:dyDescent="0.2">
      <c r="B227" s="329"/>
      <c r="C227" s="162" t="s">
        <v>447</v>
      </c>
      <c r="D227" s="10">
        <f t="shared" si="10"/>
        <v>0</v>
      </c>
      <c r="E227" s="10">
        <v>0</v>
      </c>
      <c r="F227" s="10">
        <v>0</v>
      </c>
    </row>
    <row r="228" spans="2:6" ht="31.5" x14ac:dyDescent="0.2">
      <c r="B228" s="329"/>
      <c r="C228" s="162" t="s">
        <v>438</v>
      </c>
      <c r="D228" s="10">
        <f t="shared" si="10"/>
        <v>0</v>
      </c>
      <c r="E228" s="10">
        <v>0</v>
      </c>
      <c r="F228" s="10">
        <v>0</v>
      </c>
    </row>
    <row r="229" spans="2:6" ht="15.75" x14ac:dyDescent="0.2">
      <c r="B229" s="329"/>
      <c r="C229" s="140" t="s">
        <v>436</v>
      </c>
      <c r="D229" s="10">
        <f t="shared" si="10"/>
        <v>0</v>
      </c>
      <c r="E229" s="10">
        <v>0</v>
      </c>
      <c r="F229" s="10">
        <v>0</v>
      </c>
    </row>
    <row r="230" spans="2:6" ht="52.5" customHeight="1" x14ac:dyDescent="0.2">
      <c r="B230" s="329"/>
      <c r="C230" s="140" t="s">
        <v>442</v>
      </c>
      <c r="D230" s="10">
        <f t="shared" si="10"/>
        <v>0.8</v>
      </c>
      <c r="E230" s="10">
        <v>0</v>
      </c>
      <c r="F230" s="10">
        <v>0.8</v>
      </c>
    </row>
    <row r="231" spans="2:6" ht="15.75" x14ac:dyDescent="0.25">
      <c r="B231" s="326" t="s">
        <v>460</v>
      </c>
      <c r="D231" s="139">
        <f>SUM(D232:D249)</f>
        <v>2.3092638912203256E-14</v>
      </c>
      <c r="E231" s="139">
        <f>SUM(E232:E249)</f>
        <v>1.3322676295501878E-15</v>
      </c>
      <c r="F231" s="139">
        <f>SUM(F232:F249)</f>
        <v>0</v>
      </c>
    </row>
    <row r="232" spans="2:6" ht="15.75" x14ac:dyDescent="0.2">
      <c r="B232" s="327"/>
      <c r="C232" s="140" t="s">
        <v>295</v>
      </c>
      <c r="D232" s="10">
        <f t="shared" ref="D232:D249" si="11">SUM(E232:F232)</f>
        <v>105</v>
      </c>
      <c r="E232" s="10">
        <v>15</v>
      </c>
      <c r="F232" s="10">
        <v>90</v>
      </c>
    </row>
    <row r="233" spans="2:6" ht="15.75" x14ac:dyDescent="0.2">
      <c r="B233" s="327"/>
      <c r="C233" s="140" t="s">
        <v>424</v>
      </c>
      <c r="D233" s="10">
        <f t="shared" si="11"/>
        <v>0</v>
      </c>
      <c r="E233" s="10">
        <v>0</v>
      </c>
      <c r="F233" s="10">
        <v>0</v>
      </c>
    </row>
    <row r="234" spans="2:6" ht="15.75" x14ac:dyDescent="0.2">
      <c r="B234" s="327"/>
      <c r="C234" s="140" t="s">
        <v>426</v>
      </c>
      <c r="D234" s="10">
        <f t="shared" si="11"/>
        <v>8</v>
      </c>
      <c r="E234" s="10">
        <v>3</v>
      </c>
      <c r="F234" s="10">
        <v>5</v>
      </c>
    </row>
    <row r="235" spans="2:6" ht="15.75" x14ac:dyDescent="0.2">
      <c r="B235" s="327"/>
      <c r="C235" s="140" t="s">
        <v>427</v>
      </c>
      <c r="D235" s="10">
        <f t="shared" si="11"/>
        <v>0</v>
      </c>
      <c r="E235" s="10">
        <v>0</v>
      </c>
      <c r="F235" s="10">
        <v>0</v>
      </c>
    </row>
    <row r="236" spans="2:6" ht="15.75" x14ac:dyDescent="0.2">
      <c r="B236" s="327"/>
      <c r="C236" s="140" t="s">
        <v>428</v>
      </c>
      <c r="D236" s="10">
        <f t="shared" si="11"/>
        <v>4.8</v>
      </c>
      <c r="E236" s="10">
        <v>1.8</v>
      </c>
      <c r="F236" s="10">
        <v>3</v>
      </c>
    </row>
    <row r="237" spans="2:6" ht="15.75" x14ac:dyDescent="0.2">
      <c r="B237" s="327"/>
      <c r="C237" s="140" t="s">
        <v>429</v>
      </c>
      <c r="D237" s="10">
        <f t="shared" si="11"/>
        <v>0</v>
      </c>
      <c r="E237" s="10">
        <v>0</v>
      </c>
      <c r="F237" s="10">
        <v>0</v>
      </c>
    </row>
    <row r="238" spans="2:6" ht="15.75" x14ac:dyDescent="0.2">
      <c r="B238" s="327"/>
      <c r="C238" s="140" t="s">
        <v>430</v>
      </c>
      <c r="D238" s="10">
        <f t="shared" si="11"/>
        <v>22.6</v>
      </c>
      <c r="E238" s="10">
        <v>0</v>
      </c>
      <c r="F238" s="10">
        <v>22.6</v>
      </c>
    </row>
    <row r="239" spans="2:6" ht="15.75" x14ac:dyDescent="0.2">
      <c r="B239" s="327"/>
      <c r="C239" s="140" t="s">
        <v>431</v>
      </c>
      <c r="D239" s="10">
        <f t="shared" si="11"/>
        <v>0</v>
      </c>
      <c r="E239" s="10">
        <v>0</v>
      </c>
      <c r="F239" s="10">
        <v>0</v>
      </c>
    </row>
    <row r="240" spans="2:6" ht="15.75" x14ac:dyDescent="0.2">
      <c r="B240" s="327"/>
      <c r="C240" s="140" t="s">
        <v>433</v>
      </c>
      <c r="D240" s="10">
        <f t="shared" si="11"/>
        <v>66.5</v>
      </c>
      <c r="E240" s="10">
        <v>0</v>
      </c>
      <c r="F240" s="10">
        <v>66.5</v>
      </c>
    </row>
    <row r="241" spans="2:6" ht="15.75" x14ac:dyDescent="0.2">
      <c r="B241" s="327"/>
      <c r="C241" s="140" t="s">
        <v>434</v>
      </c>
      <c r="D241" s="10">
        <f t="shared" si="11"/>
        <v>0</v>
      </c>
      <c r="E241" s="10">
        <v>0</v>
      </c>
      <c r="F241" s="10">
        <v>0</v>
      </c>
    </row>
    <row r="242" spans="2:6" ht="15.75" x14ac:dyDescent="0.2">
      <c r="B242" s="327"/>
      <c r="C242" s="162" t="s">
        <v>435</v>
      </c>
      <c r="D242" s="10">
        <f t="shared" si="11"/>
        <v>0</v>
      </c>
      <c r="E242" s="10">
        <v>0</v>
      </c>
      <c r="F242" s="10">
        <v>0</v>
      </c>
    </row>
    <row r="243" spans="2:6" ht="31.5" x14ac:dyDescent="0.2">
      <c r="B243" s="327"/>
      <c r="C243" s="162" t="s">
        <v>446</v>
      </c>
      <c r="D243" s="10">
        <f t="shared" si="11"/>
        <v>1</v>
      </c>
      <c r="E243" s="10">
        <v>0</v>
      </c>
      <c r="F243" s="10">
        <v>1</v>
      </c>
    </row>
    <row r="244" spans="2:6" ht="15.75" x14ac:dyDescent="0.2">
      <c r="B244" s="327"/>
      <c r="C244" s="140" t="s">
        <v>439</v>
      </c>
      <c r="D244" s="10">
        <f t="shared" si="11"/>
        <v>-220.29999999999998</v>
      </c>
      <c r="E244" s="10">
        <v>-22.2</v>
      </c>
      <c r="F244" s="10">
        <v>-198.1</v>
      </c>
    </row>
    <row r="245" spans="2:6" ht="15.75" x14ac:dyDescent="0.2">
      <c r="B245" s="327"/>
      <c r="C245" s="162" t="s">
        <v>440</v>
      </c>
      <c r="D245" s="10">
        <f t="shared" si="11"/>
        <v>2.4</v>
      </c>
      <c r="E245" s="10">
        <v>2.4</v>
      </c>
      <c r="F245" s="10">
        <v>0</v>
      </c>
    </row>
    <row r="246" spans="2:6" ht="31.5" x14ac:dyDescent="0.2">
      <c r="B246" s="327"/>
      <c r="C246" s="162" t="s">
        <v>441</v>
      </c>
      <c r="D246" s="10">
        <f t="shared" si="11"/>
        <v>0</v>
      </c>
      <c r="E246" s="10">
        <v>0</v>
      </c>
      <c r="F246" s="10">
        <v>0</v>
      </c>
    </row>
    <row r="247" spans="2:6" ht="31.5" x14ac:dyDescent="0.2">
      <c r="B247" s="327"/>
      <c r="C247" s="162" t="s">
        <v>438</v>
      </c>
      <c r="D247" s="10">
        <f t="shared" si="11"/>
        <v>0</v>
      </c>
      <c r="E247" s="10">
        <v>0</v>
      </c>
      <c r="F247" s="10">
        <v>0</v>
      </c>
    </row>
    <row r="248" spans="2:6" ht="15.75" x14ac:dyDescent="0.2">
      <c r="B248" s="327"/>
      <c r="C248" s="140" t="s">
        <v>436</v>
      </c>
      <c r="D248" s="10">
        <f t="shared" si="11"/>
        <v>10</v>
      </c>
      <c r="E248" s="10">
        <v>0</v>
      </c>
      <c r="F248" s="10">
        <v>10</v>
      </c>
    </row>
    <row r="249" spans="2:6" ht="47.25" x14ac:dyDescent="0.2">
      <c r="B249" s="328"/>
      <c r="C249" s="140" t="s">
        <v>442</v>
      </c>
      <c r="D249" s="10">
        <f t="shared" si="11"/>
        <v>0</v>
      </c>
      <c r="E249" s="10">
        <v>0</v>
      </c>
      <c r="F249" s="10">
        <v>0</v>
      </c>
    </row>
    <row r="250" spans="2:6" ht="15.75" x14ac:dyDescent="0.25">
      <c r="B250" s="318" t="s">
        <v>166</v>
      </c>
      <c r="D250" s="139">
        <f>SUM(D251:D268)</f>
        <v>0</v>
      </c>
      <c r="E250" s="139">
        <f>SUM(E251:E268)</f>
        <v>0</v>
      </c>
      <c r="F250" s="139">
        <f>SUM(F251:F268)</f>
        <v>0</v>
      </c>
    </row>
    <row r="251" spans="2:6" ht="15.75" x14ac:dyDescent="0.2">
      <c r="B251" s="319"/>
      <c r="C251" s="140" t="s">
        <v>295</v>
      </c>
      <c r="D251" s="10">
        <f t="shared" ref="D251:D268" si="12">SUM(E251:F251)</f>
        <v>0.4</v>
      </c>
      <c r="E251" s="10">
        <v>0.4</v>
      </c>
      <c r="F251" s="10">
        <v>0</v>
      </c>
    </row>
    <row r="252" spans="2:6" ht="15.75" x14ac:dyDescent="0.2">
      <c r="B252" s="319"/>
      <c r="C252" s="140" t="s">
        <v>426</v>
      </c>
      <c r="D252" s="10">
        <f t="shared" si="12"/>
        <v>8.6</v>
      </c>
      <c r="E252" s="10">
        <v>8.6</v>
      </c>
      <c r="F252" s="10">
        <v>0</v>
      </c>
    </row>
    <row r="253" spans="2:6" ht="15.75" x14ac:dyDescent="0.2">
      <c r="B253" s="319"/>
      <c r="C253" s="140" t="s">
        <v>427</v>
      </c>
      <c r="D253" s="10">
        <f t="shared" si="12"/>
        <v>0</v>
      </c>
      <c r="E253" s="10">
        <v>0</v>
      </c>
      <c r="F253" s="10">
        <v>0</v>
      </c>
    </row>
    <row r="254" spans="2:6" ht="15.75" x14ac:dyDescent="0.2">
      <c r="B254" s="319"/>
      <c r="C254" s="140" t="s">
        <v>428</v>
      </c>
      <c r="D254" s="10">
        <f t="shared" si="12"/>
        <v>0</v>
      </c>
      <c r="E254" s="10">
        <v>0</v>
      </c>
      <c r="F254" s="10">
        <v>0</v>
      </c>
    </row>
    <row r="255" spans="2:6" ht="15.75" x14ac:dyDescent="0.2">
      <c r="B255" s="319"/>
      <c r="C255" s="140" t="s">
        <v>429</v>
      </c>
      <c r="D255" s="10">
        <f t="shared" si="12"/>
        <v>0</v>
      </c>
      <c r="E255" s="10">
        <v>0</v>
      </c>
      <c r="F255" s="10">
        <v>0</v>
      </c>
    </row>
    <row r="256" spans="2:6" ht="15.75" x14ac:dyDescent="0.2">
      <c r="B256" s="319"/>
      <c r="C256" s="140" t="s">
        <v>430</v>
      </c>
      <c r="D256" s="10">
        <f t="shared" si="12"/>
        <v>0</v>
      </c>
      <c r="E256" s="10">
        <v>0</v>
      </c>
      <c r="F256" s="10">
        <v>0</v>
      </c>
    </row>
    <row r="257" spans="2:6" ht="15.75" x14ac:dyDescent="0.2">
      <c r="B257" s="319"/>
      <c r="C257" s="140" t="s">
        <v>431</v>
      </c>
      <c r="D257" s="10">
        <f t="shared" si="12"/>
        <v>0</v>
      </c>
      <c r="E257" s="10">
        <v>0</v>
      </c>
      <c r="F257" s="10">
        <v>0</v>
      </c>
    </row>
    <row r="258" spans="2:6" ht="15.75" x14ac:dyDescent="0.2">
      <c r="B258" s="319"/>
      <c r="C258" s="140" t="s">
        <v>433</v>
      </c>
      <c r="D258" s="10">
        <f t="shared" si="12"/>
        <v>15</v>
      </c>
      <c r="E258" s="10">
        <v>0</v>
      </c>
      <c r="F258" s="10">
        <v>15</v>
      </c>
    </row>
    <row r="259" spans="2:6" ht="15.75" x14ac:dyDescent="0.2">
      <c r="B259" s="319"/>
      <c r="C259" s="140" t="s">
        <v>434</v>
      </c>
      <c r="D259" s="10">
        <f t="shared" si="12"/>
        <v>21</v>
      </c>
      <c r="E259" s="10">
        <v>0</v>
      </c>
      <c r="F259" s="10">
        <v>21</v>
      </c>
    </row>
    <row r="260" spans="2:6" ht="15.75" x14ac:dyDescent="0.2">
      <c r="B260" s="319"/>
      <c r="C260" s="162" t="s">
        <v>435</v>
      </c>
      <c r="D260" s="10">
        <f t="shared" si="12"/>
        <v>16</v>
      </c>
      <c r="E260" s="10">
        <v>0</v>
      </c>
      <c r="F260" s="10">
        <v>16</v>
      </c>
    </row>
    <row r="261" spans="2:6" ht="15.75" x14ac:dyDescent="0.2">
      <c r="B261" s="319"/>
      <c r="C261" s="140" t="s">
        <v>439</v>
      </c>
      <c r="D261" s="10">
        <f t="shared" si="12"/>
        <v>-105.8</v>
      </c>
      <c r="E261" s="10">
        <v>-53.8</v>
      </c>
      <c r="F261" s="10">
        <v>-52</v>
      </c>
    </row>
    <row r="262" spans="2:6" ht="15.75" x14ac:dyDescent="0.2">
      <c r="B262" s="319"/>
      <c r="C262" s="162" t="s">
        <v>440</v>
      </c>
      <c r="D262" s="10">
        <f t="shared" si="12"/>
        <v>0</v>
      </c>
      <c r="E262" s="10">
        <v>0</v>
      </c>
      <c r="F262" s="10">
        <v>0</v>
      </c>
    </row>
    <row r="263" spans="2:6" ht="31.5" x14ac:dyDescent="0.2">
      <c r="B263" s="319"/>
      <c r="C263" s="162" t="s">
        <v>441</v>
      </c>
      <c r="D263" s="10">
        <f t="shared" si="12"/>
        <v>0</v>
      </c>
      <c r="E263" s="10">
        <v>0</v>
      </c>
      <c r="F263" s="10">
        <v>0</v>
      </c>
    </row>
    <row r="264" spans="2:6" ht="31.5" x14ac:dyDescent="0.2">
      <c r="B264" s="319"/>
      <c r="C264" s="162" t="s">
        <v>437</v>
      </c>
      <c r="D264" s="10">
        <f t="shared" si="12"/>
        <v>0</v>
      </c>
      <c r="E264" s="10">
        <v>0</v>
      </c>
      <c r="F264" s="10">
        <v>0</v>
      </c>
    </row>
    <row r="265" spans="2:6" ht="31.5" x14ac:dyDescent="0.2">
      <c r="B265" s="319"/>
      <c r="C265" s="162" t="s">
        <v>438</v>
      </c>
      <c r="D265" s="10">
        <f t="shared" si="12"/>
        <v>0</v>
      </c>
      <c r="E265" s="10">
        <v>0</v>
      </c>
      <c r="F265" s="10">
        <v>0</v>
      </c>
    </row>
    <row r="266" spans="2:6" ht="15.75" x14ac:dyDescent="0.2">
      <c r="B266" s="319"/>
      <c r="C266" s="140" t="s">
        <v>436</v>
      </c>
      <c r="D266" s="10">
        <f t="shared" si="12"/>
        <v>21.2</v>
      </c>
      <c r="E266" s="10">
        <v>21.2</v>
      </c>
      <c r="F266" s="10">
        <v>0</v>
      </c>
    </row>
    <row r="267" spans="2:6" ht="47.25" x14ac:dyDescent="0.2">
      <c r="B267" s="319"/>
      <c r="C267" s="140" t="s">
        <v>442</v>
      </c>
      <c r="D267" s="10">
        <f t="shared" si="12"/>
        <v>0</v>
      </c>
      <c r="E267" s="10">
        <v>0</v>
      </c>
      <c r="F267" s="10">
        <v>0</v>
      </c>
    </row>
    <row r="268" spans="2:6" ht="15.75" x14ac:dyDescent="0.2">
      <c r="B268" s="320"/>
      <c r="C268" s="140" t="s">
        <v>461</v>
      </c>
      <c r="D268" s="10">
        <f t="shared" si="12"/>
        <v>23.6</v>
      </c>
      <c r="E268" s="10">
        <v>23.6</v>
      </c>
      <c r="F268" s="10">
        <v>0</v>
      </c>
    </row>
    <row r="269" spans="2:6" ht="15.75" x14ac:dyDescent="0.25">
      <c r="B269" s="329" t="s">
        <v>285</v>
      </c>
      <c r="D269" s="139">
        <f>SUM(D270:D282)</f>
        <v>0</v>
      </c>
      <c r="E269" s="139">
        <f>SUM(E270:E282)</f>
        <v>0</v>
      </c>
      <c r="F269" s="139">
        <f>SUM(F270:F282)</f>
        <v>0</v>
      </c>
    </row>
    <row r="270" spans="2:6" ht="15.75" x14ac:dyDescent="0.2">
      <c r="B270" s="329"/>
      <c r="C270" s="140" t="s">
        <v>295</v>
      </c>
      <c r="D270" s="10">
        <f t="shared" ref="D270:D282" si="13">SUM(E270:F270)</f>
        <v>34</v>
      </c>
      <c r="E270" s="10">
        <v>34</v>
      </c>
      <c r="F270" s="10">
        <v>0</v>
      </c>
    </row>
    <row r="271" spans="2:6" ht="15.75" x14ac:dyDescent="0.2">
      <c r="B271" s="329"/>
      <c r="C271" s="140" t="s">
        <v>426</v>
      </c>
      <c r="D271" s="10">
        <f t="shared" si="13"/>
        <v>0</v>
      </c>
      <c r="E271" s="10">
        <v>0</v>
      </c>
      <c r="F271" s="10">
        <v>0</v>
      </c>
    </row>
    <row r="272" spans="2:6" ht="15.75" x14ac:dyDescent="0.2">
      <c r="B272" s="329"/>
      <c r="C272" s="140" t="s">
        <v>427</v>
      </c>
      <c r="D272" s="10">
        <f t="shared" si="13"/>
        <v>-4</v>
      </c>
      <c r="E272" s="10">
        <v>-4</v>
      </c>
      <c r="F272" s="10">
        <v>0</v>
      </c>
    </row>
    <row r="273" spans="2:6" ht="15.75" x14ac:dyDescent="0.2">
      <c r="B273" s="329"/>
      <c r="C273" s="140" t="s">
        <v>428</v>
      </c>
      <c r="D273" s="10">
        <f t="shared" si="13"/>
        <v>0</v>
      </c>
      <c r="E273" s="10">
        <v>0</v>
      </c>
      <c r="F273" s="10">
        <v>0</v>
      </c>
    </row>
    <row r="274" spans="2:6" ht="15.75" x14ac:dyDescent="0.2">
      <c r="B274" s="329"/>
      <c r="C274" s="140" t="s">
        <v>429</v>
      </c>
      <c r="D274" s="10">
        <f t="shared" si="13"/>
        <v>-15</v>
      </c>
      <c r="E274" s="10">
        <v>-15</v>
      </c>
      <c r="F274" s="10">
        <v>0</v>
      </c>
    </row>
    <row r="275" spans="2:6" ht="15.75" x14ac:dyDescent="0.2">
      <c r="B275" s="329"/>
      <c r="C275" s="140" t="s">
        <v>430</v>
      </c>
      <c r="D275" s="10">
        <f t="shared" si="13"/>
        <v>0</v>
      </c>
      <c r="E275" s="10">
        <v>0</v>
      </c>
      <c r="F275" s="10">
        <v>0</v>
      </c>
    </row>
    <row r="276" spans="2:6" ht="15.75" x14ac:dyDescent="0.2">
      <c r="B276" s="329"/>
      <c r="C276" s="140" t="s">
        <v>448</v>
      </c>
      <c r="D276" s="10">
        <f t="shared" si="13"/>
        <v>0</v>
      </c>
      <c r="E276" s="10">
        <v>0</v>
      </c>
      <c r="F276" s="10">
        <v>0</v>
      </c>
    </row>
    <row r="277" spans="2:6" ht="15.75" x14ac:dyDescent="0.2">
      <c r="B277" s="329"/>
      <c r="C277" s="140" t="s">
        <v>431</v>
      </c>
      <c r="D277" s="10">
        <f t="shared" si="13"/>
        <v>-15</v>
      </c>
      <c r="E277" s="10">
        <v>-15</v>
      </c>
      <c r="F277" s="10">
        <v>0</v>
      </c>
    </row>
    <row r="278" spans="2:6" ht="15.75" x14ac:dyDescent="0.2">
      <c r="B278" s="329"/>
      <c r="C278" s="162" t="s">
        <v>435</v>
      </c>
      <c r="D278" s="10">
        <f t="shared" si="13"/>
        <v>0</v>
      </c>
      <c r="E278" s="10">
        <v>0</v>
      </c>
      <c r="F278" s="10">
        <v>0</v>
      </c>
    </row>
    <row r="279" spans="2:6" ht="31.5" x14ac:dyDescent="0.2">
      <c r="B279" s="329"/>
      <c r="C279" s="162" t="s">
        <v>446</v>
      </c>
      <c r="D279" s="10">
        <f t="shared" si="13"/>
        <v>0</v>
      </c>
      <c r="E279" s="10">
        <v>0</v>
      </c>
      <c r="F279" s="10">
        <v>0</v>
      </c>
    </row>
    <row r="280" spans="2:6" ht="31.5" x14ac:dyDescent="0.2">
      <c r="B280" s="329"/>
      <c r="C280" s="162" t="s">
        <v>438</v>
      </c>
      <c r="D280" s="10">
        <f t="shared" si="13"/>
        <v>0</v>
      </c>
      <c r="E280" s="10">
        <v>0</v>
      </c>
      <c r="F280" s="10">
        <v>0</v>
      </c>
    </row>
    <row r="281" spans="2:6" ht="15.75" x14ac:dyDescent="0.2">
      <c r="B281" s="329"/>
      <c r="C281" s="140" t="s">
        <v>436</v>
      </c>
      <c r="D281" s="10">
        <f t="shared" si="13"/>
        <v>0</v>
      </c>
      <c r="E281" s="10">
        <v>0</v>
      </c>
      <c r="F281" s="10">
        <v>0</v>
      </c>
    </row>
    <row r="282" spans="2:6" ht="47.25" x14ac:dyDescent="0.2">
      <c r="B282" s="329"/>
      <c r="C282" s="140" t="s">
        <v>442</v>
      </c>
      <c r="D282" s="10">
        <f t="shared" si="13"/>
        <v>0</v>
      </c>
      <c r="E282" s="10">
        <v>0</v>
      </c>
      <c r="F282" s="10">
        <v>0</v>
      </c>
    </row>
    <row r="283" spans="2:6" ht="15.75" x14ac:dyDescent="0.25">
      <c r="B283" s="318" t="s">
        <v>51</v>
      </c>
      <c r="D283" s="139">
        <f>SUM(D284:D300)</f>
        <v>9.6000000000000227</v>
      </c>
      <c r="E283" s="139">
        <f>SUM(E284:E300)</f>
        <v>0</v>
      </c>
      <c r="F283" s="139">
        <f>SUM(F284:F300)</f>
        <v>9.6000000000000192</v>
      </c>
    </row>
    <row r="284" spans="2:6" ht="15.75" x14ac:dyDescent="0.2">
      <c r="B284" s="319"/>
      <c r="C284" s="140" t="s">
        <v>295</v>
      </c>
      <c r="D284" s="10">
        <f t="shared" ref="D284:D300" si="14">SUM(E284:F284)</f>
        <v>2.1</v>
      </c>
      <c r="E284" s="10">
        <v>2.1</v>
      </c>
      <c r="F284" s="10">
        <v>0</v>
      </c>
    </row>
    <row r="285" spans="2:6" ht="15.75" x14ac:dyDescent="0.2">
      <c r="B285" s="319"/>
      <c r="C285" s="140" t="s">
        <v>426</v>
      </c>
      <c r="D285" s="10">
        <f t="shared" si="14"/>
        <v>0.2</v>
      </c>
      <c r="E285" s="10">
        <v>0.2</v>
      </c>
      <c r="F285" s="10">
        <v>0</v>
      </c>
    </row>
    <row r="286" spans="2:6" ht="15.75" x14ac:dyDescent="0.2">
      <c r="B286" s="319"/>
      <c r="C286" s="140" t="s">
        <v>427</v>
      </c>
      <c r="D286" s="10">
        <f t="shared" si="14"/>
        <v>-8.8000000000000007</v>
      </c>
      <c r="E286" s="10">
        <v>21.2</v>
      </c>
      <c r="F286" s="10">
        <v>-30</v>
      </c>
    </row>
    <row r="287" spans="2:6" ht="15.75" x14ac:dyDescent="0.2">
      <c r="B287" s="319"/>
      <c r="C287" s="140" t="s">
        <v>428</v>
      </c>
      <c r="D287" s="10">
        <f t="shared" si="14"/>
        <v>1</v>
      </c>
      <c r="E287" s="10">
        <v>0</v>
      </c>
      <c r="F287" s="10">
        <v>1</v>
      </c>
    </row>
    <row r="288" spans="2:6" ht="15.75" x14ac:dyDescent="0.2">
      <c r="B288" s="319"/>
      <c r="C288" s="140" t="s">
        <v>429</v>
      </c>
      <c r="D288" s="10">
        <f t="shared" si="14"/>
        <v>0</v>
      </c>
      <c r="E288" s="10">
        <v>0</v>
      </c>
      <c r="F288" s="10">
        <v>0</v>
      </c>
    </row>
    <row r="289" spans="2:6" ht="15.75" x14ac:dyDescent="0.2">
      <c r="B289" s="319"/>
      <c r="C289" s="140" t="s">
        <v>430</v>
      </c>
      <c r="D289" s="10">
        <f t="shared" si="14"/>
        <v>-2.8</v>
      </c>
      <c r="E289" s="10">
        <v>4.8</v>
      </c>
      <c r="F289" s="10">
        <v>-7.6</v>
      </c>
    </row>
    <row r="290" spans="2:6" ht="15.75" x14ac:dyDescent="0.2">
      <c r="B290" s="319"/>
      <c r="C290" s="140" t="s">
        <v>431</v>
      </c>
      <c r="D290" s="10">
        <f t="shared" si="14"/>
        <v>-5</v>
      </c>
      <c r="E290" s="10">
        <v>0</v>
      </c>
      <c r="F290" s="10">
        <v>-5</v>
      </c>
    </row>
    <row r="291" spans="2:6" ht="15.75" x14ac:dyDescent="0.2">
      <c r="B291" s="319"/>
      <c r="C291" s="140" t="s">
        <v>433</v>
      </c>
      <c r="D291" s="10">
        <f t="shared" si="14"/>
        <v>-63.899999999999977</v>
      </c>
      <c r="E291" s="10">
        <v>-198.2</v>
      </c>
      <c r="F291" s="10">
        <v>134.30000000000001</v>
      </c>
    </row>
    <row r="292" spans="2:6" ht="15.75" x14ac:dyDescent="0.2">
      <c r="B292" s="319"/>
      <c r="C292" s="140" t="s">
        <v>434</v>
      </c>
      <c r="D292" s="10">
        <f t="shared" si="14"/>
        <v>-3</v>
      </c>
      <c r="E292" s="10">
        <v>0</v>
      </c>
      <c r="F292" s="10">
        <v>-3</v>
      </c>
    </row>
    <row r="293" spans="2:6" ht="15.75" x14ac:dyDescent="0.2">
      <c r="B293" s="319"/>
      <c r="C293" s="162" t="s">
        <v>435</v>
      </c>
      <c r="D293" s="10">
        <f t="shared" si="14"/>
        <v>-2</v>
      </c>
      <c r="E293" s="10">
        <v>0</v>
      </c>
      <c r="F293" s="10">
        <v>-2</v>
      </c>
    </row>
    <row r="294" spans="2:6" ht="15.75" x14ac:dyDescent="0.2">
      <c r="B294" s="319"/>
      <c r="C294" s="140" t="s">
        <v>439</v>
      </c>
      <c r="D294" s="10">
        <f t="shared" si="14"/>
        <v>-65</v>
      </c>
      <c r="E294" s="10">
        <v>0</v>
      </c>
      <c r="F294" s="10">
        <v>-65</v>
      </c>
    </row>
    <row r="295" spans="2:6" ht="31.5" x14ac:dyDescent="0.2">
      <c r="B295" s="319"/>
      <c r="C295" s="162" t="s">
        <v>441</v>
      </c>
      <c r="D295" s="10">
        <f t="shared" si="14"/>
        <v>-1.4</v>
      </c>
      <c r="E295" s="10">
        <v>0</v>
      </c>
      <c r="F295" s="10">
        <v>-1.4</v>
      </c>
    </row>
    <row r="296" spans="2:6" ht="31.5" x14ac:dyDescent="0.2">
      <c r="B296" s="319"/>
      <c r="C296" s="162" t="s">
        <v>446</v>
      </c>
      <c r="D296" s="10">
        <f t="shared" si="14"/>
        <v>-5.2</v>
      </c>
      <c r="E296" s="10">
        <v>0</v>
      </c>
      <c r="F296" s="10">
        <v>-5.2</v>
      </c>
    </row>
    <row r="297" spans="2:6" ht="31.5" x14ac:dyDescent="0.2">
      <c r="B297" s="319"/>
      <c r="C297" s="162" t="s">
        <v>438</v>
      </c>
      <c r="D297" s="10">
        <f t="shared" si="14"/>
        <v>-5.5</v>
      </c>
      <c r="E297" s="10">
        <v>0</v>
      </c>
      <c r="F297" s="10">
        <v>-5.5</v>
      </c>
    </row>
    <row r="298" spans="2:6" ht="15.75" x14ac:dyDescent="0.2">
      <c r="B298" s="319"/>
      <c r="C298" s="140" t="s">
        <v>436</v>
      </c>
      <c r="D298" s="10">
        <f t="shared" si="14"/>
        <v>3.1</v>
      </c>
      <c r="E298" s="10">
        <v>3.1</v>
      </c>
      <c r="F298" s="10">
        <v>0</v>
      </c>
    </row>
    <row r="299" spans="2:6" ht="49.5" customHeight="1" x14ac:dyDescent="0.2">
      <c r="B299" s="319"/>
      <c r="C299" s="140" t="s">
        <v>442</v>
      </c>
      <c r="D299" s="10">
        <f t="shared" si="14"/>
        <v>-1</v>
      </c>
      <c r="E299" s="10">
        <v>0</v>
      </c>
      <c r="F299" s="10">
        <v>-1</v>
      </c>
    </row>
    <row r="300" spans="2:6" ht="66.75" customHeight="1" x14ac:dyDescent="0.2">
      <c r="B300" s="320"/>
      <c r="C300" s="140" t="s">
        <v>455</v>
      </c>
      <c r="D300" s="10">
        <f t="shared" si="14"/>
        <v>166.8</v>
      </c>
      <c r="E300" s="10">
        <v>166.8</v>
      </c>
      <c r="F300" s="10">
        <v>0</v>
      </c>
    </row>
    <row r="301" spans="2:6" ht="15" customHeight="1" x14ac:dyDescent="0.25">
      <c r="B301" s="329" t="s">
        <v>168</v>
      </c>
      <c r="D301" s="139">
        <f>SUM(D302:D319)</f>
        <v>-1.1324274851176597E-14</v>
      </c>
      <c r="E301" s="139">
        <f>SUM(E302:E319)</f>
        <v>0</v>
      </c>
      <c r="F301" s="139">
        <f>SUM(F302:F319)</f>
        <v>-1.1324274851176597E-14</v>
      </c>
    </row>
    <row r="302" spans="2:6" ht="15.75" x14ac:dyDescent="0.2">
      <c r="B302" s="329"/>
      <c r="C302" s="140" t="s">
        <v>295</v>
      </c>
      <c r="D302" s="10">
        <f t="shared" ref="D302:D319" si="15">SUM(E302:F302)</f>
        <v>241.1</v>
      </c>
      <c r="E302" s="10">
        <v>131.1</v>
      </c>
      <c r="F302" s="10">
        <v>110</v>
      </c>
    </row>
    <row r="303" spans="2:6" ht="15.75" x14ac:dyDescent="0.2">
      <c r="B303" s="329"/>
      <c r="C303" s="140" t="s">
        <v>424</v>
      </c>
      <c r="D303" s="10">
        <f t="shared" si="15"/>
        <v>0</v>
      </c>
      <c r="E303" s="10">
        <v>0</v>
      </c>
      <c r="F303" s="10">
        <v>0</v>
      </c>
    </row>
    <row r="304" spans="2:6" ht="15.75" x14ac:dyDescent="0.2">
      <c r="B304" s="329"/>
      <c r="C304" s="140" t="s">
        <v>426</v>
      </c>
      <c r="D304" s="10">
        <f t="shared" si="15"/>
        <v>8</v>
      </c>
      <c r="E304" s="10">
        <v>0</v>
      </c>
      <c r="F304" s="10">
        <v>8</v>
      </c>
    </row>
    <row r="305" spans="2:6" ht="15.75" x14ac:dyDescent="0.2">
      <c r="B305" s="329"/>
      <c r="C305" s="140" t="s">
        <v>427</v>
      </c>
      <c r="D305" s="10">
        <f t="shared" si="15"/>
        <v>82.4</v>
      </c>
      <c r="E305" s="10">
        <v>82.4</v>
      </c>
      <c r="F305" s="10">
        <v>0</v>
      </c>
    </row>
    <row r="306" spans="2:6" ht="15.75" x14ac:dyDescent="0.2">
      <c r="B306" s="329"/>
      <c r="C306" s="140" t="s">
        <v>428</v>
      </c>
      <c r="D306" s="10">
        <f t="shared" si="15"/>
        <v>0</v>
      </c>
      <c r="E306" s="10">
        <v>0</v>
      </c>
      <c r="F306" s="10">
        <v>0</v>
      </c>
    </row>
    <row r="307" spans="2:6" ht="15.75" x14ac:dyDescent="0.2">
      <c r="B307" s="329"/>
      <c r="C307" s="140" t="s">
        <v>429</v>
      </c>
      <c r="D307" s="10">
        <f t="shared" si="15"/>
        <v>20</v>
      </c>
      <c r="E307" s="10">
        <v>15</v>
      </c>
      <c r="F307" s="10">
        <v>5</v>
      </c>
    </row>
    <row r="308" spans="2:6" ht="15.75" x14ac:dyDescent="0.2">
      <c r="B308" s="329"/>
      <c r="C308" s="140" t="s">
        <v>430</v>
      </c>
      <c r="D308" s="10">
        <f t="shared" si="15"/>
        <v>135.19999999999999</v>
      </c>
      <c r="E308" s="10">
        <v>135.19999999999999</v>
      </c>
      <c r="F308" s="10">
        <v>0</v>
      </c>
    </row>
    <row r="309" spans="2:6" ht="15.75" x14ac:dyDescent="0.2">
      <c r="B309" s="329"/>
      <c r="C309" s="140" t="s">
        <v>431</v>
      </c>
      <c r="D309" s="10">
        <f t="shared" si="15"/>
        <v>0</v>
      </c>
      <c r="E309" s="10">
        <v>0</v>
      </c>
      <c r="F309" s="10">
        <v>0</v>
      </c>
    </row>
    <row r="310" spans="2:6" ht="15.75" x14ac:dyDescent="0.2">
      <c r="B310" s="329"/>
      <c r="C310" s="140" t="s">
        <v>433</v>
      </c>
      <c r="D310" s="10">
        <f t="shared" si="15"/>
        <v>0</v>
      </c>
      <c r="E310" s="10">
        <v>0</v>
      </c>
      <c r="F310" s="10">
        <v>0</v>
      </c>
    </row>
    <row r="311" spans="2:6" ht="15.75" x14ac:dyDescent="0.2">
      <c r="B311" s="329"/>
      <c r="C311" s="140" t="s">
        <v>434</v>
      </c>
      <c r="D311" s="10">
        <f t="shared" si="15"/>
        <v>0</v>
      </c>
      <c r="E311" s="10">
        <v>0</v>
      </c>
      <c r="F311" s="10">
        <v>0</v>
      </c>
    </row>
    <row r="312" spans="2:6" ht="15.75" x14ac:dyDescent="0.2">
      <c r="B312" s="329"/>
      <c r="C312" s="162" t="s">
        <v>435</v>
      </c>
      <c r="D312" s="10">
        <f t="shared" si="15"/>
        <v>12.6</v>
      </c>
      <c r="E312" s="10">
        <v>6</v>
      </c>
      <c r="F312" s="10">
        <v>6.6</v>
      </c>
    </row>
    <row r="313" spans="2:6" ht="31.5" x14ac:dyDescent="0.2">
      <c r="B313" s="329"/>
      <c r="C313" s="162" t="s">
        <v>438</v>
      </c>
      <c r="D313" s="10">
        <f t="shared" si="15"/>
        <v>0</v>
      </c>
      <c r="E313" s="10">
        <v>0</v>
      </c>
      <c r="F313" s="10">
        <v>0</v>
      </c>
    </row>
    <row r="314" spans="2:6" ht="15.75" x14ac:dyDescent="0.2">
      <c r="B314" s="329"/>
      <c r="C314" s="140" t="s">
        <v>439</v>
      </c>
      <c r="D314" s="10">
        <f t="shared" si="15"/>
        <v>-500.1</v>
      </c>
      <c r="E314" s="10">
        <v>-369.7</v>
      </c>
      <c r="F314" s="10">
        <v>-130.4</v>
      </c>
    </row>
    <row r="315" spans="2:6" ht="15.75" x14ac:dyDescent="0.2">
      <c r="B315" s="329"/>
      <c r="C315" s="162" t="s">
        <v>440</v>
      </c>
      <c r="D315" s="10">
        <f t="shared" si="15"/>
        <v>0</v>
      </c>
      <c r="E315" s="10">
        <v>0</v>
      </c>
      <c r="F315" s="10">
        <v>0</v>
      </c>
    </row>
    <row r="316" spans="2:6" ht="31.5" x14ac:dyDescent="0.2">
      <c r="B316" s="329"/>
      <c r="C316" s="162" t="s">
        <v>441</v>
      </c>
      <c r="D316" s="10">
        <f t="shared" si="15"/>
        <v>0.8</v>
      </c>
      <c r="E316" s="10">
        <v>0</v>
      </c>
      <c r="F316" s="10">
        <v>0.8</v>
      </c>
    </row>
    <row r="317" spans="2:6" ht="15.75" x14ac:dyDescent="0.2">
      <c r="B317" s="329"/>
      <c r="C317" s="140" t="s">
        <v>436</v>
      </c>
      <c r="D317" s="10">
        <f t="shared" si="15"/>
        <v>0</v>
      </c>
      <c r="E317" s="10">
        <v>0</v>
      </c>
      <c r="F317" s="10">
        <v>0</v>
      </c>
    </row>
    <row r="318" spans="2:6" ht="31.5" x14ac:dyDescent="0.2">
      <c r="B318" s="329"/>
      <c r="C318" s="140" t="s">
        <v>437</v>
      </c>
      <c r="D318" s="10">
        <f t="shared" si="15"/>
        <v>0</v>
      </c>
      <c r="E318" s="10">
        <v>0</v>
      </c>
      <c r="F318" s="10">
        <v>0</v>
      </c>
    </row>
    <row r="319" spans="2:6" ht="52.5" customHeight="1" x14ac:dyDescent="0.2">
      <c r="B319" s="329"/>
      <c r="C319" s="140" t="s">
        <v>442</v>
      </c>
      <c r="D319" s="10">
        <f t="shared" si="15"/>
        <v>0</v>
      </c>
      <c r="E319" s="10">
        <v>0</v>
      </c>
      <c r="F319" s="10">
        <v>0</v>
      </c>
    </row>
    <row r="320" spans="2:6" ht="15.75" x14ac:dyDescent="0.25">
      <c r="B320" s="318" t="s">
        <v>170</v>
      </c>
      <c r="D320" s="139">
        <f>SUM(D321:D340)</f>
        <v>0</v>
      </c>
      <c r="E320" s="139">
        <f>SUM(E321:E340)</f>
        <v>0</v>
      </c>
      <c r="F320" s="139">
        <f>SUM(F321:F340)</f>
        <v>0</v>
      </c>
    </row>
    <row r="321" spans="2:6" ht="15.75" x14ac:dyDescent="0.2">
      <c r="B321" s="319"/>
      <c r="C321" s="140" t="s">
        <v>295</v>
      </c>
      <c r="D321" s="10">
        <f t="shared" ref="D321:D340" si="16">SUM(E321:F321)</f>
        <v>0</v>
      </c>
      <c r="E321" s="10">
        <v>0</v>
      </c>
      <c r="F321" s="10">
        <v>0</v>
      </c>
    </row>
    <row r="322" spans="2:6" ht="15.75" x14ac:dyDescent="0.2">
      <c r="B322" s="319"/>
      <c r="C322" s="140" t="s">
        <v>424</v>
      </c>
      <c r="D322" s="10">
        <f t="shared" si="16"/>
        <v>0</v>
      </c>
      <c r="E322" s="10">
        <v>0</v>
      </c>
      <c r="F322" s="10">
        <v>0</v>
      </c>
    </row>
    <row r="323" spans="2:6" ht="15.75" x14ac:dyDescent="0.2">
      <c r="B323" s="319"/>
      <c r="C323" s="140" t="s">
        <v>426</v>
      </c>
      <c r="D323" s="10">
        <f t="shared" si="16"/>
        <v>0</v>
      </c>
      <c r="E323" s="10">
        <v>0</v>
      </c>
      <c r="F323" s="10">
        <v>0</v>
      </c>
    </row>
    <row r="324" spans="2:6" ht="15.75" x14ac:dyDescent="0.2">
      <c r="B324" s="319"/>
      <c r="C324" s="140" t="s">
        <v>427</v>
      </c>
      <c r="D324" s="10">
        <f t="shared" si="16"/>
        <v>0</v>
      </c>
      <c r="E324" s="10">
        <v>0</v>
      </c>
      <c r="F324" s="10">
        <v>0</v>
      </c>
    </row>
    <row r="325" spans="2:6" ht="15.75" x14ac:dyDescent="0.2">
      <c r="B325" s="319"/>
      <c r="C325" s="140" t="s">
        <v>428</v>
      </c>
      <c r="D325" s="10">
        <f t="shared" si="16"/>
        <v>17.2</v>
      </c>
      <c r="E325" s="10">
        <v>12.2</v>
      </c>
      <c r="F325" s="10">
        <v>5</v>
      </c>
    </row>
    <row r="326" spans="2:6" ht="15.75" x14ac:dyDescent="0.2">
      <c r="B326" s="319"/>
      <c r="C326" s="140" t="s">
        <v>429</v>
      </c>
      <c r="D326" s="10">
        <f t="shared" si="16"/>
        <v>5</v>
      </c>
      <c r="E326" s="10">
        <v>0</v>
      </c>
      <c r="F326" s="10">
        <v>5</v>
      </c>
    </row>
    <row r="327" spans="2:6" ht="15.75" x14ac:dyDescent="0.2">
      <c r="B327" s="319"/>
      <c r="C327" s="140" t="s">
        <v>430</v>
      </c>
      <c r="D327" s="10">
        <f t="shared" si="16"/>
        <v>0</v>
      </c>
      <c r="E327" s="10">
        <v>0</v>
      </c>
      <c r="F327" s="10">
        <v>0</v>
      </c>
    </row>
    <row r="328" spans="2:6" ht="15.75" x14ac:dyDescent="0.2">
      <c r="B328" s="319"/>
      <c r="C328" s="140" t="s">
        <v>431</v>
      </c>
      <c r="D328" s="10">
        <f t="shared" si="16"/>
        <v>0</v>
      </c>
      <c r="E328" s="10">
        <v>0</v>
      </c>
      <c r="F328" s="10">
        <v>0</v>
      </c>
    </row>
    <row r="329" spans="2:6" ht="15.75" x14ac:dyDescent="0.2">
      <c r="B329" s="319"/>
      <c r="C329" s="140" t="s">
        <v>433</v>
      </c>
      <c r="D329" s="10">
        <f t="shared" si="16"/>
        <v>0</v>
      </c>
      <c r="E329" s="10">
        <v>0</v>
      </c>
      <c r="F329" s="10">
        <v>0</v>
      </c>
    </row>
    <row r="330" spans="2:6" ht="15.75" x14ac:dyDescent="0.2">
      <c r="B330" s="319"/>
      <c r="C330" s="140" t="s">
        <v>434</v>
      </c>
      <c r="D330" s="10">
        <f t="shared" si="16"/>
        <v>0</v>
      </c>
      <c r="E330" s="10">
        <v>0</v>
      </c>
      <c r="F330" s="10">
        <v>0</v>
      </c>
    </row>
    <row r="331" spans="2:6" ht="15.75" x14ac:dyDescent="0.2">
      <c r="B331" s="319"/>
      <c r="C331" s="162" t="s">
        <v>435</v>
      </c>
      <c r="D331" s="10">
        <f t="shared" si="16"/>
        <v>46</v>
      </c>
      <c r="E331" s="10">
        <v>0</v>
      </c>
      <c r="F331" s="10">
        <v>46</v>
      </c>
    </row>
    <row r="332" spans="2:6" ht="31.5" x14ac:dyDescent="0.2">
      <c r="B332" s="319"/>
      <c r="C332" s="140" t="s">
        <v>437</v>
      </c>
      <c r="D332" s="10">
        <f t="shared" si="16"/>
        <v>0</v>
      </c>
      <c r="E332" s="10">
        <v>0</v>
      </c>
      <c r="F332" s="10">
        <v>0</v>
      </c>
    </row>
    <row r="333" spans="2:6" ht="15.75" x14ac:dyDescent="0.2">
      <c r="B333" s="319"/>
      <c r="C333" s="140" t="s">
        <v>439</v>
      </c>
      <c r="D333" s="10">
        <f t="shared" si="16"/>
        <v>-198.8</v>
      </c>
      <c r="E333" s="10">
        <v>-101</v>
      </c>
      <c r="F333" s="10">
        <v>-97.8</v>
      </c>
    </row>
    <row r="334" spans="2:6" ht="31.5" x14ac:dyDescent="0.2">
      <c r="B334" s="319"/>
      <c r="C334" s="162" t="s">
        <v>441</v>
      </c>
      <c r="D334" s="10">
        <f t="shared" si="16"/>
        <v>0</v>
      </c>
      <c r="E334" s="10">
        <v>0</v>
      </c>
      <c r="F334" s="10">
        <v>0</v>
      </c>
    </row>
    <row r="335" spans="2:6" ht="31.5" x14ac:dyDescent="0.2">
      <c r="B335" s="319"/>
      <c r="C335" s="162" t="s">
        <v>438</v>
      </c>
      <c r="D335" s="10">
        <f t="shared" si="16"/>
        <v>0</v>
      </c>
      <c r="E335" s="10">
        <v>0</v>
      </c>
      <c r="F335" s="10">
        <v>0</v>
      </c>
    </row>
    <row r="336" spans="2:6" ht="15.75" x14ac:dyDescent="0.2">
      <c r="B336" s="319"/>
      <c r="C336" s="140" t="s">
        <v>436</v>
      </c>
      <c r="D336" s="10">
        <f t="shared" si="16"/>
        <v>0</v>
      </c>
      <c r="E336" s="10">
        <v>0</v>
      </c>
      <c r="F336" s="10">
        <v>0</v>
      </c>
    </row>
    <row r="337" spans="2:6" ht="49.5" customHeight="1" x14ac:dyDescent="0.2">
      <c r="B337" s="319"/>
      <c r="C337" s="140" t="s">
        <v>442</v>
      </c>
      <c r="D337" s="10">
        <f t="shared" si="16"/>
        <v>0</v>
      </c>
      <c r="E337" s="10">
        <v>0</v>
      </c>
      <c r="F337" s="10">
        <v>0</v>
      </c>
    </row>
    <row r="338" spans="2:6" ht="37.5" customHeight="1" x14ac:dyDescent="0.2">
      <c r="B338" s="319"/>
      <c r="C338" s="140" t="s">
        <v>462</v>
      </c>
      <c r="D338" s="10">
        <f t="shared" si="16"/>
        <v>20</v>
      </c>
      <c r="E338" s="10">
        <v>8</v>
      </c>
      <c r="F338" s="10">
        <v>12</v>
      </c>
    </row>
    <row r="339" spans="2:6" ht="18.75" customHeight="1" x14ac:dyDescent="0.2">
      <c r="B339" s="319"/>
      <c r="C339" s="140" t="s">
        <v>432</v>
      </c>
      <c r="D339" s="10">
        <f t="shared" si="16"/>
        <v>15</v>
      </c>
      <c r="E339" s="10">
        <v>0</v>
      </c>
      <c r="F339" s="10">
        <v>15</v>
      </c>
    </row>
    <row r="340" spans="2:6" ht="66" customHeight="1" x14ac:dyDescent="0.2">
      <c r="B340" s="320"/>
      <c r="C340" s="140" t="s">
        <v>455</v>
      </c>
      <c r="D340" s="10">
        <f t="shared" si="16"/>
        <v>95.6</v>
      </c>
      <c r="E340" s="10">
        <v>80.8</v>
      </c>
      <c r="F340" s="10">
        <v>14.8</v>
      </c>
    </row>
    <row r="341" spans="2:6" ht="15.75" x14ac:dyDescent="0.25">
      <c r="B341" s="318" t="s">
        <v>172</v>
      </c>
      <c r="D341" s="139">
        <f>SUM(D342:D361)</f>
        <v>0</v>
      </c>
      <c r="E341" s="139">
        <f>SUM(E342:E361)</f>
        <v>0</v>
      </c>
      <c r="F341" s="139">
        <f>SUM(F342:F361)</f>
        <v>0</v>
      </c>
    </row>
    <row r="342" spans="2:6" ht="15.75" x14ac:dyDescent="0.2">
      <c r="B342" s="319"/>
      <c r="C342" s="140" t="s">
        <v>295</v>
      </c>
      <c r="D342" s="10">
        <f t="shared" ref="D342:D361" si="17">SUM(E342:F342)</f>
        <v>106.7</v>
      </c>
      <c r="E342" s="10">
        <v>23.2</v>
      </c>
      <c r="F342" s="10">
        <v>83.5</v>
      </c>
    </row>
    <row r="343" spans="2:6" ht="15.75" x14ac:dyDescent="0.2">
      <c r="B343" s="319"/>
      <c r="C343" s="140" t="s">
        <v>424</v>
      </c>
      <c r="D343" s="10">
        <f t="shared" si="17"/>
        <v>-241.8</v>
      </c>
      <c r="E343" s="10">
        <v>4.5</v>
      </c>
      <c r="F343" s="10">
        <v>-246.3</v>
      </c>
    </row>
    <row r="344" spans="2:6" ht="15.75" x14ac:dyDescent="0.2">
      <c r="B344" s="319"/>
      <c r="C344" s="140" t="s">
        <v>426</v>
      </c>
      <c r="D344" s="10">
        <f t="shared" si="17"/>
        <v>18.600000000000001</v>
      </c>
      <c r="E344" s="10">
        <v>3.6</v>
      </c>
      <c r="F344" s="10">
        <v>15</v>
      </c>
    </row>
    <row r="345" spans="2:6" ht="15.75" x14ac:dyDescent="0.2">
      <c r="B345" s="319"/>
      <c r="C345" s="140" t="s">
        <v>427</v>
      </c>
      <c r="D345" s="10">
        <f t="shared" si="17"/>
        <v>73.900000000000006</v>
      </c>
      <c r="E345" s="10">
        <v>23.9</v>
      </c>
      <c r="F345" s="10">
        <v>50</v>
      </c>
    </row>
    <row r="346" spans="2:6" ht="15.75" x14ac:dyDescent="0.2">
      <c r="B346" s="319"/>
      <c r="C346" s="140" t="s">
        <v>428</v>
      </c>
      <c r="D346" s="10">
        <f t="shared" si="17"/>
        <v>13</v>
      </c>
      <c r="E346" s="10">
        <v>0</v>
      </c>
      <c r="F346" s="10">
        <v>13</v>
      </c>
    </row>
    <row r="347" spans="2:6" ht="15.75" x14ac:dyDescent="0.2">
      <c r="B347" s="319"/>
      <c r="C347" s="140" t="s">
        <v>429</v>
      </c>
      <c r="D347" s="10">
        <f t="shared" si="17"/>
        <v>0</v>
      </c>
      <c r="E347" s="10">
        <v>0</v>
      </c>
      <c r="F347" s="10">
        <v>0</v>
      </c>
    </row>
    <row r="348" spans="2:6" ht="15.75" x14ac:dyDescent="0.2">
      <c r="B348" s="319"/>
      <c r="C348" s="140" t="s">
        <v>430</v>
      </c>
      <c r="D348" s="10">
        <f t="shared" si="17"/>
        <v>0</v>
      </c>
      <c r="E348" s="10">
        <v>0</v>
      </c>
      <c r="F348" s="10">
        <v>0</v>
      </c>
    </row>
    <row r="349" spans="2:6" ht="15.75" x14ac:dyDescent="0.2">
      <c r="B349" s="319"/>
      <c r="C349" s="140" t="s">
        <v>431</v>
      </c>
      <c r="D349" s="10">
        <f t="shared" si="17"/>
        <v>4.7</v>
      </c>
      <c r="E349" s="10">
        <v>4.7</v>
      </c>
      <c r="F349" s="10">
        <v>0</v>
      </c>
    </row>
    <row r="350" spans="2:6" ht="15.75" x14ac:dyDescent="0.2">
      <c r="B350" s="319"/>
      <c r="C350" s="140" t="s">
        <v>433</v>
      </c>
      <c r="D350" s="10">
        <f t="shared" si="17"/>
        <v>29</v>
      </c>
      <c r="E350" s="10">
        <v>0</v>
      </c>
      <c r="F350" s="10">
        <v>29</v>
      </c>
    </row>
    <row r="351" spans="2:6" ht="15.75" x14ac:dyDescent="0.2">
      <c r="B351" s="319"/>
      <c r="C351" s="140" t="s">
        <v>434</v>
      </c>
      <c r="D351" s="10">
        <f t="shared" si="17"/>
        <v>15</v>
      </c>
      <c r="E351" s="10">
        <v>0</v>
      </c>
      <c r="F351" s="10">
        <v>15</v>
      </c>
    </row>
    <row r="352" spans="2:6" ht="15.75" x14ac:dyDescent="0.2">
      <c r="B352" s="319"/>
      <c r="C352" s="162" t="s">
        <v>435</v>
      </c>
      <c r="D352" s="10">
        <f t="shared" si="17"/>
        <v>0</v>
      </c>
      <c r="E352" s="10">
        <v>0</v>
      </c>
      <c r="F352" s="10">
        <v>0</v>
      </c>
    </row>
    <row r="353" spans="2:6" ht="31.5" x14ac:dyDescent="0.2">
      <c r="B353" s="319"/>
      <c r="C353" s="140" t="s">
        <v>437</v>
      </c>
      <c r="D353" s="10">
        <f t="shared" si="17"/>
        <v>9.6999999999999993</v>
      </c>
      <c r="E353" s="10">
        <v>3.9</v>
      </c>
      <c r="F353" s="10">
        <v>5.8</v>
      </c>
    </row>
    <row r="354" spans="2:6" ht="15.75" x14ac:dyDescent="0.2">
      <c r="B354" s="319"/>
      <c r="C354" s="140" t="s">
        <v>439</v>
      </c>
      <c r="D354" s="10">
        <f t="shared" si="17"/>
        <v>-232.1</v>
      </c>
      <c r="E354" s="10">
        <v>-182.1</v>
      </c>
      <c r="F354" s="10">
        <v>-50</v>
      </c>
    </row>
    <row r="355" spans="2:6" ht="31.5" x14ac:dyDescent="0.2">
      <c r="B355" s="319"/>
      <c r="C355" s="162" t="s">
        <v>441</v>
      </c>
      <c r="D355" s="10">
        <f t="shared" si="17"/>
        <v>0</v>
      </c>
      <c r="E355" s="10">
        <v>0</v>
      </c>
      <c r="F355" s="10">
        <v>0</v>
      </c>
    </row>
    <row r="356" spans="2:6" ht="15.75" x14ac:dyDescent="0.2">
      <c r="B356" s="319"/>
      <c r="C356" s="162" t="s">
        <v>440</v>
      </c>
      <c r="D356" s="10">
        <f t="shared" si="17"/>
        <v>0</v>
      </c>
      <c r="E356" s="10">
        <v>0</v>
      </c>
      <c r="F356" s="10">
        <v>0</v>
      </c>
    </row>
    <row r="357" spans="2:6" ht="31.5" x14ac:dyDescent="0.2">
      <c r="B357" s="319"/>
      <c r="C357" s="162" t="s">
        <v>438</v>
      </c>
      <c r="D357" s="10">
        <f t="shared" si="17"/>
        <v>0</v>
      </c>
      <c r="E357" s="10">
        <v>0</v>
      </c>
      <c r="F357" s="10">
        <v>0</v>
      </c>
    </row>
    <row r="358" spans="2:6" ht="15.75" x14ac:dyDescent="0.2">
      <c r="B358" s="319"/>
      <c r="C358" s="140" t="s">
        <v>436</v>
      </c>
      <c r="D358" s="10">
        <f t="shared" si="17"/>
        <v>0</v>
      </c>
      <c r="E358" s="10">
        <v>0</v>
      </c>
      <c r="F358" s="10">
        <v>0</v>
      </c>
    </row>
    <row r="359" spans="2:6" ht="48" customHeight="1" x14ac:dyDescent="0.2">
      <c r="B359" s="319"/>
      <c r="C359" s="140" t="s">
        <v>442</v>
      </c>
      <c r="D359" s="10">
        <f t="shared" si="17"/>
        <v>0</v>
      </c>
      <c r="E359" s="10">
        <v>0</v>
      </c>
      <c r="F359" s="10">
        <v>0</v>
      </c>
    </row>
    <row r="360" spans="2:6" ht="21.75" customHeight="1" x14ac:dyDescent="0.2">
      <c r="B360" s="319"/>
      <c r="C360" s="140" t="s">
        <v>432</v>
      </c>
      <c r="D360" s="10">
        <f t="shared" si="17"/>
        <v>34.299999999999997</v>
      </c>
      <c r="E360" s="10">
        <v>19.3</v>
      </c>
      <c r="F360" s="10">
        <v>15</v>
      </c>
    </row>
    <row r="361" spans="2:6" ht="67.5" customHeight="1" x14ac:dyDescent="0.2">
      <c r="B361" s="320"/>
      <c r="C361" s="140" t="s">
        <v>455</v>
      </c>
      <c r="D361" s="10">
        <f t="shared" si="17"/>
        <v>169</v>
      </c>
      <c r="E361" s="10">
        <v>99</v>
      </c>
      <c r="F361" s="10">
        <v>70</v>
      </c>
    </row>
    <row r="362" spans="2:6" ht="15.75" x14ac:dyDescent="0.25">
      <c r="B362" s="329" t="s">
        <v>174</v>
      </c>
      <c r="D362" s="139">
        <f>SUM(D363:D380)</f>
        <v>-1.7763568394002505E-15</v>
      </c>
      <c r="E362" s="139">
        <f>SUM(E363:E380)</f>
        <v>2.2204460492503131E-15</v>
      </c>
      <c r="F362" s="139">
        <f>SUM(F363:F380)</f>
        <v>0</v>
      </c>
    </row>
    <row r="363" spans="2:6" ht="15.75" x14ac:dyDescent="0.2">
      <c r="B363" s="329"/>
      <c r="C363" s="140" t="s">
        <v>295</v>
      </c>
      <c r="D363" s="10">
        <f t="shared" ref="D363:D380" si="18">SUM(E363:F363)</f>
        <v>0</v>
      </c>
      <c r="E363" s="10">
        <v>0</v>
      </c>
      <c r="F363" s="10">
        <v>0</v>
      </c>
    </row>
    <row r="364" spans="2:6" ht="15.75" x14ac:dyDescent="0.2">
      <c r="B364" s="329"/>
      <c r="C364" s="140" t="s">
        <v>424</v>
      </c>
      <c r="D364" s="10">
        <f t="shared" si="18"/>
        <v>0</v>
      </c>
      <c r="E364" s="10">
        <v>0</v>
      </c>
      <c r="F364" s="10">
        <v>0</v>
      </c>
    </row>
    <row r="365" spans="2:6" ht="15.75" x14ac:dyDescent="0.2">
      <c r="B365" s="329"/>
      <c r="C365" s="140" t="s">
        <v>426</v>
      </c>
      <c r="D365" s="10">
        <f t="shared" si="18"/>
        <v>6.5</v>
      </c>
      <c r="E365" s="10">
        <v>0</v>
      </c>
      <c r="F365" s="10">
        <v>6.5</v>
      </c>
    </row>
    <row r="366" spans="2:6" ht="15.75" x14ac:dyDescent="0.2">
      <c r="B366" s="329"/>
      <c r="C366" s="140" t="s">
        <v>427</v>
      </c>
      <c r="D366" s="10">
        <f t="shared" si="18"/>
        <v>15.3</v>
      </c>
      <c r="E366" s="10">
        <v>15.3</v>
      </c>
      <c r="F366" s="10">
        <v>0</v>
      </c>
    </row>
    <row r="367" spans="2:6" ht="15.75" x14ac:dyDescent="0.2">
      <c r="B367" s="329"/>
      <c r="C367" s="140" t="s">
        <v>428</v>
      </c>
      <c r="D367" s="10">
        <f t="shared" si="18"/>
        <v>0</v>
      </c>
      <c r="E367" s="10">
        <v>0</v>
      </c>
      <c r="F367" s="10">
        <v>0</v>
      </c>
    </row>
    <row r="368" spans="2:6" ht="15.75" x14ac:dyDescent="0.2">
      <c r="B368" s="329"/>
      <c r="C368" s="140" t="s">
        <v>429</v>
      </c>
      <c r="D368" s="10">
        <f t="shared" si="18"/>
        <v>2.2000000000000002</v>
      </c>
      <c r="E368" s="10">
        <v>0</v>
      </c>
      <c r="F368" s="10">
        <v>2.2000000000000002</v>
      </c>
    </row>
    <row r="369" spans="2:6" ht="15.75" x14ac:dyDescent="0.2">
      <c r="B369" s="329"/>
      <c r="C369" s="140" t="s">
        <v>430</v>
      </c>
      <c r="D369" s="10">
        <f t="shared" si="18"/>
        <v>0</v>
      </c>
      <c r="E369" s="10">
        <v>0</v>
      </c>
      <c r="F369" s="10">
        <v>0</v>
      </c>
    </row>
    <row r="370" spans="2:6" ht="15.75" x14ac:dyDescent="0.2">
      <c r="B370" s="329"/>
      <c r="C370" s="140" t="s">
        <v>431</v>
      </c>
      <c r="D370" s="10">
        <f t="shared" si="18"/>
        <v>6.8</v>
      </c>
      <c r="E370" s="10">
        <v>0</v>
      </c>
      <c r="F370" s="10">
        <v>6.8</v>
      </c>
    </row>
    <row r="371" spans="2:6" ht="15.75" x14ac:dyDescent="0.2">
      <c r="B371" s="329"/>
      <c r="C371" s="140" t="s">
        <v>433</v>
      </c>
      <c r="D371" s="10">
        <f t="shared" si="18"/>
        <v>0</v>
      </c>
      <c r="E371" s="10">
        <v>0</v>
      </c>
      <c r="F371" s="10">
        <v>0</v>
      </c>
    </row>
    <row r="372" spans="2:6" ht="15.75" x14ac:dyDescent="0.2">
      <c r="B372" s="329"/>
      <c r="C372" s="140" t="s">
        <v>434</v>
      </c>
      <c r="D372" s="10">
        <f t="shared" si="18"/>
        <v>12.5</v>
      </c>
      <c r="E372" s="10">
        <v>0</v>
      </c>
      <c r="F372" s="10">
        <v>12.5</v>
      </c>
    </row>
    <row r="373" spans="2:6" ht="15.75" x14ac:dyDescent="0.2">
      <c r="B373" s="329"/>
      <c r="C373" s="162" t="s">
        <v>435</v>
      </c>
      <c r="D373" s="10">
        <f t="shared" si="18"/>
        <v>2.5</v>
      </c>
      <c r="E373" s="10">
        <v>0</v>
      </c>
      <c r="F373" s="10">
        <v>2.5</v>
      </c>
    </row>
    <row r="374" spans="2:6" ht="15.75" x14ac:dyDescent="0.2">
      <c r="B374" s="329"/>
      <c r="C374" s="140" t="s">
        <v>439</v>
      </c>
      <c r="D374" s="10">
        <f t="shared" si="18"/>
        <v>-52.9</v>
      </c>
      <c r="E374" s="10">
        <v>-16.399999999999999</v>
      </c>
      <c r="F374" s="10">
        <v>-36.5</v>
      </c>
    </row>
    <row r="375" spans="2:6" ht="34.5" customHeight="1" x14ac:dyDescent="0.2">
      <c r="B375" s="329"/>
      <c r="C375" s="162" t="s">
        <v>445</v>
      </c>
      <c r="D375" s="10">
        <f t="shared" si="18"/>
        <v>0</v>
      </c>
      <c r="E375" s="10">
        <v>0</v>
      </c>
      <c r="F375" s="10">
        <v>0</v>
      </c>
    </row>
    <row r="376" spans="2:6" ht="31.5" x14ac:dyDescent="0.2">
      <c r="B376" s="329"/>
      <c r="C376" s="162" t="s">
        <v>441</v>
      </c>
      <c r="D376" s="10">
        <f t="shared" si="18"/>
        <v>0</v>
      </c>
      <c r="E376" s="10">
        <v>0</v>
      </c>
      <c r="F376" s="10">
        <v>0</v>
      </c>
    </row>
    <row r="377" spans="2:6" ht="31.5" x14ac:dyDescent="0.2">
      <c r="B377" s="329"/>
      <c r="C377" s="140" t="s">
        <v>437</v>
      </c>
      <c r="D377" s="10">
        <f t="shared" si="18"/>
        <v>6.1</v>
      </c>
      <c r="E377" s="10">
        <v>1.1000000000000001</v>
      </c>
      <c r="F377" s="10">
        <v>5</v>
      </c>
    </row>
    <row r="378" spans="2:6" ht="31.5" x14ac:dyDescent="0.2">
      <c r="B378" s="329"/>
      <c r="C378" s="162" t="s">
        <v>438</v>
      </c>
      <c r="D378" s="10">
        <f t="shared" si="18"/>
        <v>0</v>
      </c>
      <c r="E378" s="10">
        <v>0</v>
      </c>
      <c r="F378" s="10">
        <v>0</v>
      </c>
    </row>
    <row r="379" spans="2:6" ht="15.75" x14ac:dyDescent="0.2">
      <c r="B379" s="329"/>
      <c r="C379" s="140" t="s">
        <v>436</v>
      </c>
      <c r="D379" s="10">
        <f t="shared" si="18"/>
        <v>0</v>
      </c>
      <c r="E379" s="10">
        <v>0</v>
      </c>
      <c r="F379" s="10">
        <v>0</v>
      </c>
    </row>
    <row r="380" spans="2:6" ht="47.25" x14ac:dyDescent="0.2">
      <c r="B380" s="329"/>
      <c r="C380" s="140" t="s">
        <v>442</v>
      </c>
      <c r="D380" s="10">
        <f t="shared" si="18"/>
        <v>1</v>
      </c>
      <c r="E380" s="10">
        <v>0</v>
      </c>
      <c r="F380" s="10">
        <v>1</v>
      </c>
    </row>
    <row r="381" spans="2:6" ht="15.75" x14ac:dyDescent="0.25">
      <c r="B381" s="318" t="s">
        <v>53</v>
      </c>
      <c r="D381" s="139">
        <f>SUM(D382:D402)</f>
        <v>77.199999999999989</v>
      </c>
      <c r="E381" s="139">
        <f>SUM(E382:E402)</f>
        <v>-5.6621374255882984E-15</v>
      </c>
      <c r="F381" s="139">
        <f>SUM(F382:F402)</f>
        <v>77.2</v>
      </c>
    </row>
    <row r="382" spans="2:6" ht="15.75" x14ac:dyDescent="0.2">
      <c r="B382" s="319"/>
      <c r="C382" s="140" t="s">
        <v>295</v>
      </c>
      <c r="D382" s="10">
        <f t="shared" ref="D382:D402" si="19">SUM(E382:F382)</f>
        <v>20</v>
      </c>
      <c r="E382" s="10">
        <v>0</v>
      </c>
      <c r="F382" s="10">
        <v>20</v>
      </c>
    </row>
    <row r="383" spans="2:6" ht="15.75" x14ac:dyDescent="0.2">
      <c r="B383" s="319"/>
      <c r="C383" s="140" t="s">
        <v>426</v>
      </c>
      <c r="D383" s="10">
        <f t="shared" si="19"/>
        <v>23.4</v>
      </c>
      <c r="E383" s="10">
        <v>8.4</v>
      </c>
      <c r="F383" s="10">
        <v>15</v>
      </c>
    </row>
    <row r="384" spans="2:6" ht="15.75" x14ac:dyDescent="0.2">
      <c r="B384" s="319"/>
      <c r="C384" s="140" t="s">
        <v>427</v>
      </c>
      <c r="D384" s="10">
        <f t="shared" si="19"/>
        <v>154.39999999999998</v>
      </c>
      <c r="E384" s="10">
        <v>9.1999999999999993</v>
      </c>
      <c r="F384" s="10">
        <v>145.19999999999999</v>
      </c>
    </row>
    <row r="385" spans="2:6" ht="15.75" x14ac:dyDescent="0.2">
      <c r="B385" s="319"/>
      <c r="C385" s="140" t="s">
        <v>428</v>
      </c>
      <c r="D385" s="10">
        <f t="shared" si="19"/>
        <v>23.7</v>
      </c>
      <c r="E385" s="10">
        <v>5.2</v>
      </c>
      <c r="F385" s="10">
        <v>18.5</v>
      </c>
    </row>
    <row r="386" spans="2:6" ht="15.75" x14ac:dyDescent="0.2">
      <c r="B386" s="319"/>
      <c r="C386" s="140" t="s">
        <v>429</v>
      </c>
      <c r="D386" s="10">
        <f t="shared" si="19"/>
        <v>22.2</v>
      </c>
      <c r="E386" s="10">
        <v>8.1999999999999993</v>
      </c>
      <c r="F386" s="10">
        <v>14</v>
      </c>
    </row>
    <row r="387" spans="2:6" ht="15.75" x14ac:dyDescent="0.2">
      <c r="B387" s="319"/>
      <c r="C387" s="140" t="s">
        <v>430</v>
      </c>
      <c r="D387" s="10">
        <f t="shared" si="19"/>
        <v>-80.3</v>
      </c>
      <c r="E387" s="10">
        <v>27</v>
      </c>
      <c r="F387" s="10">
        <v>-107.3</v>
      </c>
    </row>
    <row r="388" spans="2:6" ht="15.75" x14ac:dyDescent="0.2">
      <c r="B388" s="319"/>
      <c r="C388" s="140" t="s">
        <v>431</v>
      </c>
      <c r="D388" s="10">
        <f t="shared" si="19"/>
        <v>0</v>
      </c>
      <c r="E388" s="10">
        <v>0</v>
      </c>
      <c r="F388" s="10">
        <v>0</v>
      </c>
    </row>
    <row r="389" spans="2:6" ht="15.75" x14ac:dyDescent="0.2">
      <c r="B389" s="319"/>
      <c r="C389" s="140" t="s">
        <v>433</v>
      </c>
      <c r="D389" s="10">
        <f t="shared" si="19"/>
        <v>-30</v>
      </c>
      <c r="E389" s="10">
        <v>0</v>
      </c>
      <c r="F389" s="10">
        <v>-30</v>
      </c>
    </row>
    <row r="390" spans="2:6" ht="15.75" x14ac:dyDescent="0.2">
      <c r="B390" s="319"/>
      <c r="C390" s="140" t="s">
        <v>434</v>
      </c>
      <c r="D390" s="10">
        <f t="shared" si="19"/>
        <v>45</v>
      </c>
      <c r="E390" s="10">
        <v>0</v>
      </c>
      <c r="F390" s="10">
        <v>45</v>
      </c>
    </row>
    <row r="391" spans="2:6" ht="15.75" x14ac:dyDescent="0.2">
      <c r="B391" s="319"/>
      <c r="C391" s="162" t="s">
        <v>435</v>
      </c>
      <c r="D391" s="10">
        <f t="shared" si="19"/>
        <v>4</v>
      </c>
      <c r="E391" s="10">
        <v>0</v>
      </c>
      <c r="F391" s="10">
        <v>4</v>
      </c>
    </row>
    <row r="392" spans="2:6" ht="15.75" x14ac:dyDescent="0.2">
      <c r="B392" s="319"/>
      <c r="C392" s="140" t="s">
        <v>439</v>
      </c>
      <c r="D392" s="10">
        <f t="shared" si="19"/>
        <v>-239</v>
      </c>
      <c r="E392" s="10">
        <v>-102.4</v>
      </c>
      <c r="F392" s="10">
        <v>-136.6</v>
      </c>
    </row>
    <row r="393" spans="2:6" ht="15.75" x14ac:dyDescent="0.2">
      <c r="B393" s="319"/>
      <c r="C393" s="162" t="s">
        <v>440</v>
      </c>
      <c r="D393" s="10">
        <f t="shared" si="19"/>
        <v>-5.9</v>
      </c>
      <c r="E393" s="10">
        <v>0</v>
      </c>
      <c r="F393" s="10">
        <v>-5.9</v>
      </c>
    </row>
    <row r="394" spans="2:6" ht="31.5" x14ac:dyDescent="0.2">
      <c r="B394" s="319"/>
      <c r="C394" s="162" t="s">
        <v>441</v>
      </c>
      <c r="D394" s="10">
        <f t="shared" si="19"/>
        <v>-1.7</v>
      </c>
      <c r="E394" s="10">
        <v>0</v>
      </c>
      <c r="F394" s="10">
        <v>-1.7</v>
      </c>
    </row>
    <row r="395" spans="2:6" ht="31.5" x14ac:dyDescent="0.2">
      <c r="B395" s="319"/>
      <c r="C395" s="162" t="s">
        <v>437</v>
      </c>
      <c r="D395" s="10">
        <f t="shared" si="19"/>
        <v>-10</v>
      </c>
      <c r="E395" s="10">
        <v>0</v>
      </c>
      <c r="F395" s="10">
        <v>-10</v>
      </c>
    </row>
    <row r="396" spans="2:6" ht="31.5" x14ac:dyDescent="0.2">
      <c r="B396" s="319"/>
      <c r="C396" s="162" t="s">
        <v>438</v>
      </c>
      <c r="D396" s="10">
        <f t="shared" si="19"/>
        <v>0</v>
      </c>
      <c r="E396" s="10">
        <v>0</v>
      </c>
      <c r="F396" s="10">
        <v>0</v>
      </c>
    </row>
    <row r="397" spans="2:6" ht="15.75" x14ac:dyDescent="0.2">
      <c r="B397" s="319"/>
      <c r="C397" s="140" t="s">
        <v>436</v>
      </c>
      <c r="D397" s="10">
        <f t="shared" si="19"/>
        <v>0</v>
      </c>
      <c r="E397" s="10">
        <v>0</v>
      </c>
      <c r="F397" s="10">
        <v>0</v>
      </c>
    </row>
    <row r="398" spans="2:6" ht="47.25" x14ac:dyDescent="0.2">
      <c r="B398" s="319"/>
      <c r="C398" s="140" t="s">
        <v>442</v>
      </c>
      <c r="D398" s="10">
        <f t="shared" si="19"/>
        <v>1</v>
      </c>
      <c r="E398" s="10">
        <v>0</v>
      </c>
      <c r="F398" s="10">
        <v>1</v>
      </c>
    </row>
    <row r="399" spans="2:6" ht="15.75" x14ac:dyDescent="0.2">
      <c r="B399" s="319"/>
      <c r="C399" s="140" t="s">
        <v>432</v>
      </c>
      <c r="D399" s="10">
        <f t="shared" si="19"/>
        <v>26</v>
      </c>
      <c r="E399" s="10">
        <v>0</v>
      </c>
      <c r="F399" s="10">
        <v>26</v>
      </c>
    </row>
    <row r="400" spans="2:6" ht="31.5" x14ac:dyDescent="0.2">
      <c r="B400" s="319"/>
      <c r="C400" s="140" t="s">
        <v>462</v>
      </c>
      <c r="D400" s="10">
        <f t="shared" si="19"/>
        <v>26</v>
      </c>
      <c r="E400" s="10">
        <v>16</v>
      </c>
      <c r="F400" s="10">
        <v>10</v>
      </c>
    </row>
    <row r="401" spans="2:6" ht="63" x14ac:dyDescent="0.2">
      <c r="B401" s="319"/>
      <c r="C401" s="140" t="s">
        <v>455</v>
      </c>
      <c r="D401" s="10">
        <f t="shared" si="19"/>
        <v>98</v>
      </c>
      <c r="E401" s="10">
        <v>28</v>
      </c>
      <c r="F401" s="10">
        <v>70</v>
      </c>
    </row>
    <row r="402" spans="2:6" ht="15.75" x14ac:dyDescent="0.2">
      <c r="B402" s="320"/>
      <c r="C402" s="140" t="s">
        <v>463</v>
      </c>
      <c r="D402" s="10">
        <f t="shared" si="19"/>
        <v>0.4</v>
      </c>
      <c r="E402" s="10">
        <v>0.4</v>
      </c>
      <c r="F402" s="10">
        <v>0</v>
      </c>
    </row>
    <row r="403" spans="2:6" ht="15" customHeight="1" x14ac:dyDescent="0.25">
      <c r="B403" s="318" t="s">
        <v>55</v>
      </c>
      <c r="D403" s="139">
        <f>SUM(D404:D423)</f>
        <v>0</v>
      </c>
      <c r="E403" s="139">
        <f>SUM(E404:E423)</f>
        <v>0</v>
      </c>
      <c r="F403" s="139">
        <f>SUM(F404:F423)</f>
        <v>0</v>
      </c>
    </row>
    <row r="404" spans="2:6" ht="15.75" x14ac:dyDescent="0.2">
      <c r="B404" s="319"/>
      <c r="C404" s="140" t="s">
        <v>295</v>
      </c>
      <c r="D404" s="10">
        <f t="shared" ref="D404:D423" si="20">SUM(E404:F404)</f>
        <v>-42.7</v>
      </c>
      <c r="E404" s="10">
        <v>0</v>
      </c>
      <c r="F404" s="10">
        <v>-42.7</v>
      </c>
    </row>
    <row r="405" spans="2:6" ht="15.75" x14ac:dyDescent="0.2">
      <c r="B405" s="319"/>
      <c r="C405" s="140" t="s">
        <v>426</v>
      </c>
      <c r="D405" s="10">
        <f t="shared" si="20"/>
        <v>0</v>
      </c>
      <c r="E405" s="10">
        <v>0</v>
      </c>
      <c r="F405" s="10">
        <v>0</v>
      </c>
    </row>
    <row r="406" spans="2:6" ht="15.75" x14ac:dyDescent="0.2">
      <c r="B406" s="319"/>
      <c r="C406" s="140" t="s">
        <v>427</v>
      </c>
      <c r="D406" s="10">
        <f t="shared" si="20"/>
        <v>0</v>
      </c>
      <c r="E406" s="10">
        <v>0</v>
      </c>
      <c r="F406" s="10">
        <v>0</v>
      </c>
    </row>
    <row r="407" spans="2:6" ht="15.75" x14ac:dyDescent="0.2">
      <c r="B407" s="319"/>
      <c r="C407" s="140" t="s">
        <v>428</v>
      </c>
      <c r="D407" s="10">
        <f t="shared" si="20"/>
        <v>0</v>
      </c>
      <c r="E407" s="10">
        <v>0</v>
      </c>
      <c r="F407" s="10">
        <v>0</v>
      </c>
    </row>
    <row r="408" spans="2:6" ht="15.75" x14ac:dyDescent="0.2">
      <c r="B408" s="319"/>
      <c r="C408" s="140" t="s">
        <v>429</v>
      </c>
      <c r="D408" s="10">
        <f t="shared" si="20"/>
        <v>0</v>
      </c>
      <c r="E408" s="10">
        <v>0</v>
      </c>
      <c r="F408" s="10">
        <v>0</v>
      </c>
    </row>
    <row r="409" spans="2:6" ht="15.75" x14ac:dyDescent="0.2">
      <c r="B409" s="319"/>
      <c r="C409" s="140" t="s">
        <v>430</v>
      </c>
      <c r="D409" s="10">
        <f t="shared" si="20"/>
        <v>0</v>
      </c>
      <c r="E409" s="10">
        <v>0</v>
      </c>
      <c r="F409" s="10">
        <v>0</v>
      </c>
    </row>
    <row r="410" spans="2:6" ht="15.75" x14ac:dyDescent="0.2">
      <c r="B410" s="319"/>
      <c r="C410" s="140" t="s">
        <v>431</v>
      </c>
      <c r="D410" s="10">
        <f t="shared" si="20"/>
        <v>-3.9</v>
      </c>
      <c r="E410" s="10">
        <v>0</v>
      </c>
      <c r="F410" s="10">
        <v>-3.9</v>
      </c>
    </row>
    <row r="411" spans="2:6" ht="15.75" x14ac:dyDescent="0.2">
      <c r="B411" s="319"/>
      <c r="C411" s="140" t="s">
        <v>433</v>
      </c>
      <c r="D411" s="10">
        <f t="shared" si="20"/>
        <v>-5.5</v>
      </c>
      <c r="E411" s="10">
        <v>-5.5</v>
      </c>
      <c r="F411" s="10">
        <v>0</v>
      </c>
    </row>
    <row r="412" spans="2:6" ht="15.75" x14ac:dyDescent="0.2">
      <c r="B412" s="319"/>
      <c r="C412" s="140" t="s">
        <v>434</v>
      </c>
      <c r="D412" s="10">
        <f t="shared" si="20"/>
        <v>0</v>
      </c>
      <c r="E412" s="10">
        <v>0</v>
      </c>
      <c r="F412" s="10">
        <v>0</v>
      </c>
    </row>
    <row r="413" spans="2:6" ht="15.75" x14ac:dyDescent="0.2">
      <c r="B413" s="319"/>
      <c r="C413" s="162" t="s">
        <v>435</v>
      </c>
      <c r="D413" s="10">
        <f t="shared" si="20"/>
        <v>0</v>
      </c>
      <c r="E413" s="10">
        <v>0</v>
      </c>
      <c r="F413" s="10">
        <v>0</v>
      </c>
    </row>
    <row r="414" spans="2:6" ht="31.5" x14ac:dyDescent="0.2">
      <c r="B414" s="319"/>
      <c r="C414" s="162" t="s">
        <v>437</v>
      </c>
      <c r="D414" s="10">
        <f t="shared" si="20"/>
        <v>0</v>
      </c>
      <c r="E414" s="10">
        <v>0</v>
      </c>
      <c r="F414" s="10">
        <v>0</v>
      </c>
    </row>
    <row r="415" spans="2:6" ht="31.5" x14ac:dyDescent="0.2">
      <c r="B415" s="319"/>
      <c r="C415" s="162" t="s">
        <v>438</v>
      </c>
      <c r="D415" s="10">
        <f t="shared" si="20"/>
        <v>0</v>
      </c>
      <c r="E415" s="10">
        <v>0</v>
      </c>
      <c r="F415" s="10">
        <v>0</v>
      </c>
    </row>
    <row r="416" spans="2:6" ht="15.75" x14ac:dyDescent="0.2">
      <c r="B416" s="319"/>
      <c r="C416" s="140" t="s">
        <v>439</v>
      </c>
      <c r="D416" s="10">
        <f t="shared" si="20"/>
        <v>0</v>
      </c>
      <c r="E416" s="10">
        <v>0</v>
      </c>
      <c r="F416" s="10">
        <v>0</v>
      </c>
    </row>
    <row r="417" spans="2:6" ht="15.75" x14ac:dyDescent="0.2">
      <c r="B417" s="319"/>
      <c r="C417" s="162" t="s">
        <v>440</v>
      </c>
      <c r="D417" s="10">
        <f t="shared" si="20"/>
        <v>0</v>
      </c>
      <c r="E417" s="10">
        <v>0</v>
      </c>
      <c r="F417" s="10">
        <v>0</v>
      </c>
    </row>
    <row r="418" spans="2:6" ht="31.5" x14ac:dyDescent="0.2">
      <c r="B418" s="319"/>
      <c r="C418" s="162" t="s">
        <v>441</v>
      </c>
      <c r="D418" s="10">
        <f t="shared" si="20"/>
        <v>0</v>
      </c>
      <c r="E418" s="10">
        <v>0</v>
      </c>
      <c r="F418" s="10">
        <v>0</v>
      </c>
    </row>
    <row r="419" spans="2:6" ht="15.75" x14ac:dyDescent="0.2">
      <c r="B419" s="319"/>
      <c r="C419" s="140" t="s">
        <v>436</v>
      </c>
      <c r="D419" s="10">
        <f t="shared" si="20"/>
        <v>0</v>
      </c>
      <c r="E419" s="10">
        <v>0</v>
      </c>
      <c r="F419" s="10">
        <v>0</v>
      </c>
    </row>
    <row r="420" spans="2:6" ht="15.75" x14ac:dyDescent="0.2">
      <c r="B420" s="319"/>
      <c r="C420" s="140" t="s">
        <v>432</v>
      </c>
      <c r="D420" s="10">
        <f t="shared" si="20"/>
        <v>3.9</v>
      </c>
      <c r="E420" s="10">
        <v>0</v>
      </c>
      <c r="F420" s="10">
        <v>3.9</v>
      </c>
    </row>
    <row r="421" spans="2:6" ht="47.25" x14ac:dyDescent="0.2">
      <c r="B421" s="319"/>
      <c r="C421" s="140" t="s">
        <v>442</v>
      </c>
      <c r="D421" s="10">
        <f t="shared" si="20"/>
        <v>0</v>
      </c>
      <c r="E421" s="10">
        <v>0</v>
      </c>
      <c r="F421" s="10">
        <v>0</v>
      </c>
    </row>
    <row r="422" spans="2:6" ht="31.5" x14ac:dyDescent="0.2">
      <c r="B422" s="319"/>
      <c r="C422" s="140" t="s">
        <v>462</v>
      </c>
      <c r="D422" s="10">
        <f t="shared" si="20"/>
        <v>20.7</v>
      </c>
      <c r="E422" s="10">
        <v>0</v>
      </c>
      <c r="F422" s="10">
        <v>20.7</v>
      </c>
    </row>
    <row r="423" spans="2:6" ht="63" x14ac:dyDescent="0.2">
      <c r="B423" s="320"/>
      <c r="C423" s="140" t="s">
        <v>455</v>
      </c>
      <c r="D423" s="10">
        <f t="shared" si="20"/>
        <v>27.5</v>
      </c>
      <c r="E423" s="10">
        <v>5.5</v>
      </c>
      <c r="F423" s="10">
        <v>22</v>
      </c>
    </row>
    <row r="424" spans="2:6" ht="15.75" x14ac:dyDescent="0.25">
      <c r="B424" s="329" t="s">
        <v>57</v>
      </c>
      <c r="D424" s="139">
        <f>SUM(D425:D441)</f>
        <v>1.4432899320127035E-15</v>
      </c>
      <c r="E424" s="139">
        <f>SUM(E425:E441)</f>
        <v>3.6082248300317588E-16</v>
      </c>
      <c r="F424" s="139">
        <f>SUM(F425:F441)</f>
        <v>-7.2164496600635175E-16</v>
      </c>
    </row>
    <row r="425" spans="2:6" ht="15.75" x14ac:dyDescent="0.2">
      <c r="B425" s="329"/>
      <c r="C425" s="140" t="s">
        <v>295</v>
      </c>
      <c r="D425" s="10">
        <f t="shared" ref="D425:D441" si="21">SUM(E425:F425)</f>
        <v>0</v>
      </c>
      <c r="E425" s="10">
        <v>0</v>
      </c>
      <c r="F425" s="10">
        <v>0</v>
      </c>
    </row>
    <row r="426" spans="2:6" ht="15.75" x14ac:dyDescent="0.2">
      <c r="B426" s="329"/>
      <c r="C426" s="140" t="s">
        <v>426</v>
      </c>
      <c r="D426" s="10">
        <f t="shared" si="21"/>
        <v>0</v>
      </c>
      <c r="E426" s="10">
        <v>0</v>
      </c>
      <c r="F426" s="10">
        <v>0</v>
      </c>
    </row>
    <row r="427" spans="2:6" ht="15.75" x14ac:dyDescent="0.2">
      <c r="B427" s="329"/>
      <c r="C427" s="140" t="s">
        <v>427</v>
      </c>
      <c r="D427" s="10">
        <f t="shared" si="21"/>
        <v>42.7</v>
      </c>
      <c r="E427" s="10">
        <v>6.2</v>
      </c>
      <c r="F427" s="10">
        <v>36.5</v>
      </c>
    </row>
    <row r="428" spans="2:6" ht="15.75" x14ac:dyDescent="0.2">
      <c r="B428" s="329"/>
      <c r="C428" s="140" t="s">
        <v>428</v>
      </c>
      <c r="D428" s="10">
        <f t="shared" si="21"/>
        <v>0</v>
      </c>
      <c r="E428" s="10">
        <v>0</v>
      </c>
      <c r="F428" s="10">
        <v>0</v>
      </c>
    </row>
    <row r="429" spans="2:6" ht="15.75" x14ac:dyDescent="0.2">
      <c r="B429" s="329"/>
      <c r="C429" s="140" t="s">
        <v>429</v>
      </c>
      <c r="D429" s="10">
        <f t="shared" si="21"/>
        <v>0</v>
      </c>
      <c r="E429" s="10">
        <v>0</v>
      </c>
      <c r="F429" s="10">
        <v>0</v>
      </c>
    </row>
    <row r="430" spans="2:6" ht="15.75" x14ac:dyDescent="0.2">
      <c r="B430" s="329"/>
      <c r="C430" s="140" t="s">
        <v>430</v>
      </c>
      <c r="D430" s="10">
        <f t="shared" si="21"/>
        <v>0</v>
      </c>
      <c r="E430" s="10">
        <v>0</v>
      </c>
      <c r="F430" s="10">
        <v>0</v>
      </c>
    </row>
    <row r="431" spans="2:6" ht="15.75" x14ac:dyDescent="0.2">
      <c r="B431" s="329"/>
      <c r="C431" s="140" t="s">
        <v>431</v>
      </c>
      <c r="D431" s="10">
        <f t="shared" si="21"/>
        <v>5</v>
      </c>
      <c r="E431" s="10">
        <v>0</v>
      </c>
      <c r="F431" s="10">
        <v>5</v>
      </c>
    </row>
    <row r="432" spans="2:6" ht="15.75" x14ac:dyDescent="0.2">
      <c r="B432" s="329"/>
      <c r="C432" s="140" t="s">
        <v>433</v>
      </c>
      <c r="D432" s="10">
        <f t="shared" si="21"/>
        <v>-10</v>
      </c>
      <c r="E432" s="10">
        <v>0</v>
      </c>
      <c r="F432" s="10">
        <v>-10</v>
      </c>
    </row>
    <row r="433" spans="2:6" ht="15.75" x14ac:dyDescent="0.2">
      <c r="B433" s="329"/>
      <c r="C433" s="140" t="s">
        <v>434</v>
      </c>
      <c r="D433" s="10">
        <f t="shared" si="21"/>
        <v>-21.8</v>
      </c>
      <c r="E433" s="10">
        <v>0</v>
      </c>
      <c r="F433" s="10">
        <v>-21.8</v>
      </c>
    </row>
    <row r="434" spans="2:6" ht="15.75" x14ac:dyDescent="0.2">
      <c r="B434" s="329"/>
      <c r="C434" s="162" t="s">
        <v>435</v>
      </c>
      <c r="D434" s="10">
        <f t="shared" si="21"/>
        <v>11.2</v>
      </c>
      <c r="E434" s="10">
        <v>1.2</v>
      </c>
      <c r="F434" s="10">
        <v>10</v>
      </c>
    </row>
    <row r="435" spans="2:6" ht="15.75" x14ac:dyDescent="0.2">
      <c r="B435" s="329"/>
      <c r="C435" s="140" t="s">
        <v>439</v>
      </c>
      <c r="D435" s="10">
        <f t="shared" si="21"/>
        <v>-27.5</v>
      </c>
      <c r="E435" s="10">
        <v>-7.5</v>
      </c>
      <c r="F435" s="10">
        <v>-20</v>
      </c>
    </row>
    <row r="436" spans="2:6" ht="15.75" x14ac:dyDescent="0.2">
      <c r="B436" s="329"/>
      <c r="C436" s="162" t="s">
        <v>440</v>
      </c>
      <c r="D436" s="10">
        <f t="shared" si="21"/>
        <v>0</v>
      </c>
      <c r="E436" s="10">
        <v>0</v>
      </c>
      <c r="F436" s="10">
        <v>0</v>
      </c>
    </row>
    <row r="437" spans="2:6" ht="31.5" x14ac:dyDescent="0.2">
      <c r="B437" s="329"/>
      <c r="C437" s="162" t="s">
        <v>441</v>
      </c>
      <c r="D437" s="10">
        <f t="shared" si="21"/>
        <v>0.4</v>
      </c>
      <c r="E437" s="10">
        <v>0.1</v>
      </c>
      <c r="F437" s="10">
        <v>0.3</v>
      </c>
    </row>
    <row r="438" spans="2:6" ht="31.5" x14ac:dyDescent="0.2">
      <c r="B438" s="329"/>
      <c r="C438" s="162" t="s">
        <v>437</v>
      </c>
      <c r="D438" s="10">
        <f t="shared" si="21"/>
        <v>0</v>
      </c>
      <c r="E438" s="10">
        <v>0</v>
      </c>
      <c r="F438" s="10">
        <v>0</v>
      </c>
    </row>
    <row r="439" spans="2:6" ht="31.5" x14ac:dyDescent="0.2">
      <c r="B439" s="329"/>
      <c r="C439" s="162" t="s">
        <v>438</v>
      </c>
      <c r="D439" s="10">
        <f t="shared" si="21"/>
        <v>0</v>
      </c>
      <c r="E439" s="10">
        <v>0</v>
      </c>
      <c r="F439" s="10">
        <v>0</v>
      </c>
    </row>
    <row r="440" spans="2:6" ht="15.75" x14ac:dyDescent="0.2">
      <c r="B440" s="329"/>
      <c r="C440" s="140" t="s">
        <v>436</v>
      </c>
      <c r="D440" s="10">
        <f t="shared" si="21"/>
        <v>0</v>
      </c>
      <c r="E440" s="10">
        <v>0</v>
      </c>
      <c r="F440" s="10">
        <v>0</v>
      </c>
    </row>
    <row r="441" spans="2:6" ht="49.5" customHeight="1" x14ac:dyDescent="0.2">
      <c r="B441" s="329"/>
      <c r="C441" s="140" t="s">
        <v>442</v>
      </c>
      <c r="D441" s="10">
        <f t="shared" si="21"/>
        <v>0</v>
      </c>
      <c r="E441" s="10">
        <v>0</v>
      </c>
      <c r="F441" s="10">
        <v>0</v>
      </c>
    </row>
    <row r="442" spans="2:6" ht="15" customHeight="1" x14ac:dyDescent="0.25">
      <c r="B442" s="326" t="s">
        <v>319</v>
      </c>
      <c r="D442" s="139">
        <f>SUM(D443:D464)</f>
        <v>296.90000000000003</v>
      </c>
      <c r="E442" s="139">
        <f>SUM(E443:E464)</f>
        <v>0</v>
      </c>
      <c r="F442" s="139">
        <f>SUM(F443:F464)</f>
        <v>296.89999999999998</v>
      </c>
    </row>
    <row r="443" spans="2:6" ht="15.75" x14ac:dyDescent="0.2">
      <c r="B443" s="327"/>
      <c r="C443" s="140" t="s">
        <v>295</v>
      </c>
      <c r="D443" s="10">
        <f t="shared" ref="D443:D464" si="22">SUM(E443:F443)</f>
        <v>153.1</v>
      </c>
      <c r="E443" s="10">
        <v>27.6</v>
      </c>
      <c r="F443" s="10">
        <v>125.5</v>
      </c>
    </row>
    <row r="444" spans="2:6" ht="15.75" x14ac:dyDescent="0.2">
      <c r="B444" s="327"/>
      <c r="C444" s="140" t="s">
        <v>424</v>
      </c>
      <c r="D444" s="10">
        <f t="shared" si="22"/>
        <v>0</v>
      </c>
      <c r="E444" s="10">
        <v>0</v>
      </c>
      <c r="F444" s="10">
        <v>0</v>
      </c>
    </row>
    <row r="445" spans="2:6" ht="15.75" x14ac:dyDescent="0.2">
      <c r="B445" s="327"/>
      <c r="C445" s="140" t="s">
        <v>426</v>
      </c>
      <c r="D445" s="10">
        <f t="shared" si="22"/>
        <v>40.4</v>
      </c>
      <c r="E445" s="10">
        <v>10.4</v>
      </c>
      <c r="F445" s="10">
        <v>30</v>
      </c>
    </row>
    <row r="446" spans="2:6" ht="15.75" x14ac:dyDescent="0.2">
      <c r="B446" s="327"/>
      <c r="C446" s="140" t="s">
        <v>427</v>
      </c>
      <c r="D446" s="10">
        <f t="shared" si="22"/>
        <v>72.099999999999994</v>
      </c>
      <c r="E446" s="10">
        <v>4</v>
      </c>
      <c r="F446" s="10">
        <v>68.099999999999994</v>
      </c>
    </row>
    <row r="447" spans="2:6" ht="15.75" x14ac:dyDescent="0.2">
      <c r="B447" s="327"/>
      <c r="C447" s="140" t="s">
        <v>428</v>
      </c>
      <c r="D447" s="10">
        <f t="shared" si="22"/>
        <v>6</v>
      </c>
      <c r="E447" s="10">
        <v>0</v>
      </c>
      <c r="F447" s="10">
        <v>6</v>
      </c>
    </row>
    <row r="448" spans="2:6" ht="15.75" x14ac:dyDescent="0.2">
      <c r="B448" s="327"/>
      <c r="C448" s="140" t="s">
        <v>429</v>
      </c>
      <c r="D448" s="10">
        <f t="shared" si="22"/>
        <v>41.5</v>
      </c>
      <c r="E448" s="10">
        <v>16.5</v>
      </c>
      <c r="F448" s="10">
        <v>25</v>
      </c>
    </row>
    <row r="449" spans="2:6" ht="15.75" x14ac:dyDescent="0.2">
      <c r="B449" s="327"/>
      <c r="C449" s="140" t="s">
        <v>430</v>
      </c>
      <c r="D449" s="10">
        <f t="shared" si="22"/>
        <v>-77.900000000000006</v>
      </c>
      <c r="E449" s="10">
        <v>7.8</v>
      </c>
      <c r="F449" s="10">
        <v>-85.7</v>
      </c>
    </row>
    <row r="450" spans="2:6" ht="15.75" x14ac:dyDescent="0.2">
      <c r="B450" s="327"/>
      <c r="C450" s="140" t="s">
        <v>431</v>
      </c>
      <c r="D450" s="10">
        <f t="shared" si="22"/>
        <v>5</v>
      </c>
      <c r="E450" s="10">
        <v>0</v>
      </c>
      <c r="F450" s="10">
        <v>5</v>
      </c>
    </row>
    <row r="451" spans="2:6" ht="15.75" x14ac:dyDescent="0.2">
      <c r="B451" s="327"/>
      <c r="C451" s="140" t="s">
        <v>433</v>
      </c>
      <c r="D451" s="10">
        <f t="shared" si="22"/>
        <v>110</v>
      </c>
      <c r="E451" s="10">
        <v>0</v>
      </c>
      <c r="F451" s="10">
        <v>110</v>
      </c>
    </row>
    <row r="452" spans="2:6" ht="15.75" x14ac:dyDescent="0.2">
      <c r="B452" s="327"/>
      <c r="C452" s="140" t="s">
        <v>434</v>
      </c>
      <c r="D452" s="10">
        <f t="shared" si="22"/>
        <v>10</v>
      </c>
      <c r="E452" s="10">
        <v>0</v>
      </c>
      <c r="F452" s="10">
        <v>10</v>
      </c>
    </row>
    <row r="453" spans="2:6" ht="15.75" x14ac:dyDescent="0.2">
      <c r="B453" s="327"/>
      <c r="C453" s="162" t="s">
        <v>435</v>
      </c>
      <c r="D453" s="10">
        <f t="shared" si="22"/>
        <v>-0.5</v>
      </c>
      <c r="E453" s="10">
        <v>0</v>
      </c>
      <c r="F453" s="10">
        <v>-0.5</v>
      </c>
    </row>
    <row r="454" spans="2:6" ht="15.75" x14ac:dyDescent="0.2">
      <c r="B454" s="327"/>
      <c r="C454" s="140" t="s">
        <v>439</v>
      </c>
      <c r="D454" s="10">
        <f t="shared" si="22"/>
        <v>-207.3</v>
      </c>
      <c r="E454" s="10">
        <v>-103.6</v>
      </c>
      <c r="F454" s="10">
        <v>-103.7</v>
      </c>
    </row>
    <row r="455" spans="2:6" ht="15.75" x14ac:dyDescent="0.2">
      <c r="B455" s="327"/>
      <c r="C455" s="162" t="s">
        <v>440</v>
      </c>
      <c r="D455" s="10">
        <f t="shared" si="22"/>
        <v>-0.2</v>
      </c>
      <c r="E455" s="10">
        <v>0</v>
      </c>
      <c r="F455" s="10">
        <v>-0.2</v>
      </c>
    </row>
    <row r="456" spans="2:6" ht="31.5" x14ac:dyDescent="0.2">
      <c r="B456" s="327"/>
      <c r="C456" s="162" t="s">
        <v>441</v>
      </c>
      <c r="D456" s="10">
        <f t="shared" si="22"/>
        <v>-5</v>
      </c>
      <c r="E456" s="10">
        <v>0</v>
      </c>
      <c r="F456" s="10">
        <v>-5</v>
      </c>
    </row>
    <row r="457" spans="2:6" ht="31.5" x14ac:dyDescent="0.2">
      <c r="B457" s="327"/>
      <c r="C457" s="162" t="s">
        <v>437</v>
      </c>
      <c r="D457" s="10">
        <f t="shared" si="22"/>
        <v>9</v>
      </c>
      <c r="E457" s="10">
        <v>0</v>
      </c>
      <c r="F457" s="10">
        <v>9</v>
      </c>
    </row>
    <row r="458" spans="2:6" ht="31.5" x14ac:dyDescent="0.2">
      <c r="B458" s="327"/>
      <c r="C458" s="162" t="s">
        <v>438</v>
      </c>
      <c r="D458" s="10">
        <f t="shared" si="22"/>
        <v>0.2</v>
      </c>
      <c r="E458" s="10">
        <v>0</v>
      </c>
      <c r="F458" s="10">
        <v>0.2</v>
      </c>
    </row>
    <row r="459" spans="2:6" ht="15.75" x14ac:dyDescent="0.2">
      <c r="B459" s="327"/>
      <c r="C459" s="140" t="s">
        <v>436</v>
      </c>
      <c r="D459" s="10">
        <f t="shared" si="22"/>
        <v>-3</v>
      </c>
      <c r="E459" s="10">
        <v>0</v>
      </c>
      <c r="F459" s="10">
        <v>-3</v>
      </c>
    </row>
    <row r="460" spans="2:6" ht="47.25" x14ac:dyDescent="0.2">
      <c r="B460" s="327"/>
      <c r="C460" s="140" t="s">
        <v>442</v>
      </c>
      <c r="D460" s="10">
        <f t="shared" si="22"/>
        <v>2.2999999999999998</v>
      </c>
      <c r="E460" s="10">
        <v>0.3</v>
      </c>
      <c r="F460" s="10">
        <v>2</v>
      </c>
    </row>
    <row r="461" spans="2:6" ht="15.75" x14ac:dyDescent="0.2">
      <c r="B461" s="327"/>
      <c r="C461" s="140" t="s">
        <v>457</v>
      </c>
      <c r="D461" s="10">
        <f t="shared" si="22"/>
        <v>18</v>
      </c>
      <c r="E461" s="10">
        <v>8</v>
      </c>
      <c r="F461" s="10">
        <v>10</v>
      </c>
    </row>
    <row r="462" spans="2:6" ht="63" x14ac:dyDescent="0.2">
      <c r="B462" s="327"/>
      <c r="C462" s="140" t="s">
        <v>455</v>
      </c>
      <c r="D462" s="10">
        <f t="shared" si="22"/>
        <v>52</v>
      </c>
      <c r="E462" s="10">
        <v>2</v>
      </c>
      <c r="F462" s="10">
        <v>50</v>
      </c>
    </row>
    <row r="463" spans="2:6" ht="15.75" x14ac:dyDescent="0.2">
      <c r="B463" s="327"/>
      <c r="C463" s="140" t="s">
        <v>464</v>
      </c>
      <c r="D463" s="10">
        <f t="shared" si="22"/>
        <v>52</v>
      </c>
      <c r="E463" s="10">
        <v>27</v>
      </c>
      <c r="F463" s="10">
        <v>25</v>
      </c>
    </row>
    <row r="464" spans="2:6" ht="15.75" x14ac:dyDescent="0.2">
      <c r="B464" s="328"/>
      <c r="C464" s="140" t="s">
        <v>432</v>
      </c>
      <c r="D464" s="10">
        <f t="shared" si="22"/>
        <v>19.2</v>
      </c>
      <c r="E464" s="10">
        <v>0</v>
      </c>
      <c r="F464" s="10">
        <v>19.2</v>
      </c>
    </row>
    <row r="465" spans="2:6" ht="15.75" x14ac:dyDescent="0.25">
      <c r="B465" s="329" t="s">
        <v>176</v>
      </c>
      <c r="C465" s="166"/>
      <c r="D465" s="139">
        <f>SUM(D466:D484)</f>
        <v>0</v>
      </c>
      <c r="E465" s="139">
        <f>SUM(E466:E484)</f>
        <v>0</v>
      </c>
      <c r="F465" s="139">
        <f>SUM(F466:F484)</f>
        <v>0</v>
      </c>
    </row>
    <row r="466" spans="2:6" ht="15.75" x14ac:dyDescent="0.2">
      <c r="B466" s="329"/>
      <c r="C466" s="140" t="s">
        <v>295</v>
      </c>
      <c r="D466" s="10">
        <f t="shared" ref="D466:D484" si="23">SUM(E466:F466)</f>
        <v>26.4</v>
      </c>
      <c r="E466" s="10">
        <v>0</v>
      </c>
      <c r="F466" s="10">
        <v>26.4</v>
      </c>
    </row>
    <row r="467" spans="2:6" ht="15.75" x14ac:dyDescent="0.2">
      <c r="B467" s="329"/>
      <c r="C467" s="140" t="s">
        <v>426</v>
      </c>
      <c r="D467" s="10">
        <f t="shared" si="23"/>
        <v>0</v>
      </c>
      <c r="E467" s="10">
        <v>0</v>
      </c>
      <c r="F467" s="10">
        <v>0</v>
      </c>
    </row>
    <row r="468" spans="2:6" ht="15.75" x14ac:dyDescent="0.2">
      <c r="B468" s="329"/>
      <c r="C468" s="140" t="s">
        <v>427</v>
      </c>
      <c r="D468" s="10">
        <f t="shared" si="23"/>
        <v>0</v>
      </c>
      <c r="E468" s="10">
        <v>0</v>
      </c>
      <c r="F468" s="10">
        <v>0</v>
      </c>
    </row>
    <row r="469" spans="2:6" ht="15.75" x14ac:dyDescent="0.2">
      <c r="B469" s="329"/>
      <c r="C469" s="140" t="s">
        <v>428</v>
      </c>
      <c r="D469" s="10">
        <f t="shared" si="23"/>
        <v>0</v>
      </c>
      <c r="E469" s="10">
        <v>0</v>
      </c>
      <c r="F469" s="10">
        <v>0</v>
      </c>
    </row>
    <row r="470" spans="2:6" ht="15.75" x14ac:dyDescent="0.2">
      <c r="B470" s="329"/>
      <c r="C470" s="140" t="s">
        <v>429</v>
      </c>
      <c r="D470" s="10">
        <f t="shared" si="23"/>
        <v>0</v>
      </c>
      <c r="E470" s="10">
        <v>0</v>
      </c>
      <c r="F470" s="10">
        <v>0</v>
      </c>
    </row>
    <row r="471" spans="2:6" ht="15.75" x14ac:dyDescent="0.2">
      <c r="B471" s="329"/>
      <c r="C471" s="140" t="s">
        <v>430</v>
      </c>
      <c r="D471" s="10">
        <f t="shared" si="23"/>
        <v>0</v>
      </c>
      <c r="E471" s="10">
        <v>0</v>
      </c>
      <c r="F471" s="10">
        <v>0</v>
      </c>
    </row>
    <row r="472" spans="2:6" ht="15.75" x14ac:dyDescent="0.2">
      <c r="B472" s="329"/>
      <c r="C472" s="140" t="s">
        <v>431</v>
      </c>
      <c r="D472" s="10">
        <f t="shared" si="23"/>
        <v>0</v>
      </c>
      <c r="E472" s="10">
        <v>0</v>
      </c>
      <c r="F472" s="10">
        <v>0</v>
      </c>
    </row>
    <row r="473" spans="2:6" ht="15.75" x14ac:dyDescent="0.2">
      <c r="B473" s="329"/>
      <c r="C473" s="162" t="s">
        <v>435</v>
      </c>
      <c r="D473" s="10">
        <f t="shared" si="23"/>
        <v>6</v>
      </c>
      <c r="E473" s="10">
        <v>0</v>
      </c>
      <c r="F473" s="10">
        <v>6</v>
      </c>
    </row>
    <row r="474" spans="2:6" ht="31.5" x14ac:dyDescent="0.2">
      <c r="B474" s="329"/>
      <c r="C474" s="140" t="s">
        <v>447</v>
      </c>
      <c r="D474" s="10">
        <f t="shared" si="23"/>
        <v>0</v>
      </c>
      <c r="E474" s="10">
        <v>0</v>
      </c>
      <c r="F474" s="10">
        <v>0</v>
      </c>
    </row>
    <row r="475" spans="2:6" ht="15.75" x14ac:dyDescent="0.2">
      <c r="B475" s="329"/>
      <c r="C475" s="140" t="s">
        <v>433</v>
      </c>
      <c r="D475" s="10">
        <f t="shared" si="23"/>
        <v>75</v>
      </c>
      <c r="E475" s="10">
        <v>0</v>
      </c>
      <c r="F475" s="10">
        <v>75</v>
      </c>
    </row>
    <row r="476" spans="2:6" ht="15.75" x14ac:dyDescent="0.2">
      <c r="B476" s="329"/>
      <c r="C476" s="140" t="s">
        <v>434</v>
      </c>
      <c r="D476" s="10">
        <f t="shared" si="23"/>
        <v>0</v>
      </c>
      <c r="E476" s="10">
        <v>0</v>
      </c>
      <c r="F476" s="10">
        <v>0</v>
      </c>
    </row>
    <row r="477" spans="2:6" ht="15.75" x14ac:dyDescent="0.2">
      <c r="B477" s="329"/>
      <c r="C477" s="162" t="s">
        <v>439</v>
      </c>
      <c r="D477" s="10">
        <f t="shared" si="23"/>
        <v>-112.4</v>
      </c>
      <c r="E477" s="10">
        <v>0</v>
      </c>
      <c r="F477" s="10">
        <v>-112.4</v>
      </c>
    </row>
    <row r="478" spans="2:6" ht="15.75" x14ac:dyDescent="0.2">
      <c r="B478" s="329"/>
      <c r="C478" s="162" t="s">
        <v>440</v>
      </c>
      <c r="D478" s="10">
        <f t="shared" si="23"/>
        <v>0</v>
      </c>
      <c r="E478" s="10">
        <v>0</v>
      </c>
      <c r="F478" s="10">
        <v>0</v>
      </c>
    </row>
    <row r="479" spans="2:6" ht="31.5" x14ac:dyDescent="0.2">
      <c r="B479" s="329"/>
      <c r="C479" s="162" t="s">
        <v>441</v>
      </c>
      <c r="D479" s="10">
        <f t="shared" si="23"/>
        <v>0</v>
      </c>
      <c r="E479" s="10">
        <v>0</v>
      </c>
      <c r="F479" s="10">
        <v>0</v>
      </c>
    </row>
    <row r="480" spans="2:6" ht="31.5" x14ac:dyDescent="0.2">
      <c r="B480" s="329"/>
      <c r="C480" s="162" t="s">
        <v>449</v>
      </c>
      <c r="D480" s="10">
        <f t="shared" si="23"/>
        <v>0</v>
      </c>
      <c r="E480" s="10">
        <v>0</v>
      </c>
      <c r="F480" s="10">
        <v>0</v>
      </c>
    </row>
    <row r="481" spans="2:6" ht="31.5" x14ac:dyDescent="0.2">
      <c r="B481" s="329"/>
      <c r="C481" s="162" t="s">
        <v>437</v>
      </c>
      <c r="D481" s="10">
        <f t="shared" si="23"/>
        <v>0</v>
      </c>
      <c r="E481" s="10">
        <v>0</v>
      </c>
      <c r="F481" s="10">
        <v>0</v>
      </c>
    </row>
    <row r="482" spans="2:6" ht="31.5" x14ac:dyDescent="0.2">
      <c r="B482" s="329"/>
      <c r="C482" s="162" t="s">
        <v>438</v>
      </c>
      <c r="D482" s="10">
        <f t="shared" si="23"/>
        <v>0</v>
      </c>
      <c r="E482" s="10">
        <v>0</v>
      </c>
      <c r="F482" s="10">
        <v>0</v>
      </c>
    </row>
    <row r="483" spans="2:6" ht="15.75" x14ac:dyDescent="0.2">
      <c r="B483" s="329"/>
      <c r="C483" s="140" t="s">
        <v>436</v>
      </c>
      <c r="D483" s="10">
        <f t="shared" si="23"/>
        <v>0</v>
      </c>
      <c r="E483" s="10">
        <v>0</v>
      </c>
      <c r="F483" s="10">
        <v>0</v>
      </c>
    </row>
    <row r="484" spans="2:6" ht="51" customHeight="1" x14ac:dyDescent="0.2">
      <c r="B484" s="329"/>
      <c r="C484" s="140" t="s">
        <v>442</v>
      </c>
      <c r="D484" s="10">
        <f t="shared" si="23"/>
        <v>5</v>
      </c>
      <c r="E484" s="10">
        <v>0</v>
      </c>
      <c r="F484" s="10">
        <v>5</v>
      </c>
    </row>
    <row r="485" spans="2:6" ht="15.75" hidden="1" x14ac:dyDescent="0.25">
      <c r="B485" s="329" t="s">
        <v>178</v>
      </c>
      <c r="D485" s="139">
        <f>SUM(D486:D503)</f>
        <v>0</v>
      </c>
      <c r="E485" s="139">
        <f>SUM(E486:E503)</f>
        <v>0</v>
      </c>
      <c r="F485" s="139">
        <f>SUM(F486:F503)</f>
        <v>0</v>
      </c>
    </row>
    <row r="486" spans="2:6" ht="15.75" hidden="1" x14ac:dyDescent="0.2">
      <c r="B486" s="329"/>
      <c r="C486" s="140" t="s">
        <v>295</v>
      </c>
      <c r="D486" s="10">
        <f t="shared" ref="D486:D503" si="24">SUM(E486:F486)</f>
        <v>0</v>
      </c>
      <c r="E486" s="10"/>
      <c r="F486" s="10"/>
    </row>
    <row r="487" spans="2:6" ht="15.75" hidden="1" x14ac:dyDescent="0.2">
      <c r="B487" s="329"/>
      <c r="C487" s="140" t="s">
        <v>426</v>
      </c>
      <c r="D487" s="10">
        <f t="shared" si="24"/>
        <v>0</v>
      </c>
      <c r="E487" s="10"/>
      <c r="F487" s="10"/>
    </row>
    <row r="488" spans="2:6" ht="15.75" hidden="1" x14ac:dyDescent="0.2">
      <c r="B488" s="329"/>
      <c r="C488" s="140" t="s">
        <v>427</v>
      </c>
      <c r="D488" s="10">
        <f t="shared" si="24"/>
        <v>0</v>
      </c>
      <c r="E488" s="10"/>
      <c r="F488" s="10"/>
    </row>
    <row r="489" spans="2:6" ht="15.75" hidden="1" x14ac:dyDescent="0.2">
      <c r="B489" s="329"/>
      <c r="C489" s="140" t="s">
        <v>428</v>
      </c>
      <c r="D489" s="10">
        <f t="shared" si="24"/>
        <v>0</v>
      </c>
      <c r="E489" s="10"/>
      <c r="F489" s="10"/>
    </row>
    <row r="490" spans="2:6" ht="15.75" hidden="1" x14ac:dyDescent="0.2">
      <c r="B490" s="329"/>
      <c r="C490" s="140" t="s">
        <v>429</v>
      </c>
      <c r="D490" s="10">
        <f t="shared" si="24"/>
        <v>0</v>
      </c>
      <c r="E490" s="10"/>
      <c r="F490" s="10"/>
    </row>
    <row r="491" spans="2:6" ht="15.75" hidden="1" x14ac:dyDescent="0.2">
      <c r="B491" s="329"/>
      <c r="C491" s="162" t="s">
        <v>435</v>
      </c>
      <c r="D491" s="10">
        <f t="shared" si="24"/>
        <v>0</v>
      </c>
      <c r="E491" s="10"/>
      <c r="F491" s="10"/>
    </row>
    <row r="492" spans="2:6" ht="15.75" hidden="1" x14ac:dyDescent="0.2">
      <c r="B492" s="329"/>
      <c r="C492" s="140" t="s">
        <v>430</v>
      </c>
      <c r="D492" s="10">
        <f t="shared" si="24"/>
        <v>0</v>
      </c>
      <c r="E492" s="10"/>
      <c r="F492" s="10"/>
    </row>
    <row r="493" spans="2:6" ht="31.5" hidden="1" x14ac:dyDescent="0.2">
      <c r="B493" s="329"/>
      <c r="C493" s="140" t="s">
        <v>450</v>
      </c>
      <c r="D493" s="10">
        <f t="shared" si="24"/>
        <v>0</v>
      </c>
      <c r="E493" s="10"/>
      <c r="F493" s="10"/>
    </row>
    <row r="494" spans="2:6" ht="15.75" hidden="1" x14ac:dyDescent="0.2">
      <c r="B494" s="329"/>
      <c r="C494" s="140" t="s">
        <v>431</v>
      </c>
      <c r="D494" s="10">
        <f t="shared" si="24"/>
        <v>0</v>
      </c>
      <c r="E494" s="10"/>
      <c r="F494" s="10"/>
    </row>
    <row r="495" spans="2:6" ht="15.75" hidden="1" x14ac:dyDescent="0.2">
      <c r="B495" s="329"/>
      <c r="C495" s="140" t="s">
        <v>433</v>
      </c>
      <c r="D495" s="10">
        <f t="shared" si="24"/>
        <v>0</v>
      </c>
      <c r="E495" s="10"/>
      <c r="F495" s="10"/>
    </row>
    <row r="496" spans="2:6" ht="15.75" hidden="1" x14ac:dyDescent="0.2">
      <c r="B496" s="329"/>
      <c r="C496" s="140" t="s">
        <v>434</v>
      </c>
      <c r="D496" s="10">
        <f t="shared" si="24"/>
        <v>0</v>
      </c>
      <c r="E496" s="10"/>
      <c r="F496" s="10"/>
    </row>
    <row r="497" spans="2:6" ht="15.75" hidden="1" x14ac:dyDescent="0.2">
      <c r="B497" s="329"/>
      <c r="C497" s="162" t="s">
        <v>439</v>
      </c>
      <c r="D497" s="10">
        <f t="shared" si="24"/>
        <v>0</v>
      </c>
      <c r="E497" s="163"/>
      <c r="F497" s="163"/>
    </row>
    <row r="498" spans="2:6" ht="15.75" hidden="1" x14ac:dyDescent="0.2">
      <c r="B498" s="329"/>
      <c r="C498" s="162" t="s">
        <v>440</v>
      </c>
      <c r="D498" s="10">
        <f t="shared" si="24"/>
        <v>0</v>
      </c>
      <c r="E498" s="163"/>
      <c r="F498" s="163"/>
    </row>
    <row r="499" spans="2:6" ht="31.5" hidden="1" x14ac:dyDescent="0.2">
      <c r="B499" s="329"/>
      <c r="C499" s="162" t="s">
        <v>441</v>
      </c>
      <c r="D499" s="10">
        <f t="shared" si="24"/>
        <v>0</v>
      </c>
      <c r="E499" s="163"/>
      <c r="F499" s="163"/>
    </row>
    <row r="500" spans="2:6" ht="31.5" hidden="1" x14ac:dyDescent="0.2">
      <c r="B500" s="329"/>
      <c r="C500" s="162" t="s">
        <v>437</v>
      </c>
      <c r="D500" s="10">
        <f t="shared" si="24"/>
        <v>0</v>
      </c>
      <c r="E500" s="163"/>
      <c r="F500" s="163"/>
    </row>
    <row r="501" spans="2:6" ht="31.5" hidden="1" x14ac:dyDescent="0.2">
      <c r="B501" s="329"/>
      <c r="C501" s="162" t="s">
        <v>438</v>
      </c>
      <c r="D501" s="10">
        <f t="shared" si="24"/>
        <v>0</v>
      </c>
      <c r="E501" s="163"/>
      <c r="F501" s="163"/>
    </row>
    <row r="502" spans="2:6" ht="15.75" hidden="1" x14ac:dyDescent="0.2">
      <c r="B502" s="329"/>
      <c r="C502" s="140" t="s">
        <v>436</v>
      </c>
      <c r="D502" s="10">
        <f t="shared" si="24"/>
        <v>0</v>
      </c>
      <c r="E502" s="10"/>
      <c r="F502" s="10"/>
    </row>
    <row r="503" spans="2:6" ht="51.75" hidden="1" customHeight="1" x14ac:dyDescent="0.2">
      <c r="B503" s="329"/>
      <c r="C503" s="140" t="s">
        <v>442</v>
      </c>
      <c r="D503" s="10">
        <f t="shared" si="24"/>
        <v>0</v>
      </c>
      <c r="E503" s="10"/>
      <c r="F503" s="10"/>
    </row>
    <row r="504" spans="2:6" ht="15.75" hidden="1" x14ac:dyDescent="0.25">
      <c r="B504" s="329" t="s">
        <v>180</v>
      </c>
      <c r="D504" s="139">
        <f>SUM(D505:D522)</f>
        <v>0</v>
      </c>
      <c r="E504" s="139">
        <f>SUM(E505:E522)</f>
        <v>0</v>
      </c>
      <c r="F504" s="139">
        <f>SUM(F505:F522)</f>
        <v>0</v>
      </c>
    </row>
    <row r="505" spans="2:6" ht="15.75" hidden="1" x14ac:dyDescent="0.2">
      <c r="B505" s="329"/>
      <c r="C505" s="140" t="s">
        <v>295</v>
      </c>
      <c r="D505" s="10">
        <f t="shared" ref="D505:D522" si="25">SUM(E505:F505)</f>
        <v>0</v>
      </c>
      <c r="E505" s="10"/>
      <c r="F505" s="10"/>
    </row>
    <row r="506" spans="2:6" ht="15.75" hidden="1" x14ac:dyDescent="0.2">
      <c r="B506" s="329"/>
      <c r="C506" s="140" t="s">
        <v>426</v>
      </c>
      <c r="D506" s="10">
        <f t="shared" si="25"/>
        <v>0</v>
      </c>
      <c r="E506" s="10"/>
      <c r="F506" s="10"/>
    </row>
    <row r="507" spans="2:6" ht="15.75" hidden="1" x14ac:dyDescent="0.2">
      <c r="B507" s="329"/>
      <c r="C507" s="140" t="s">
        <v>427</v>
      </c>
      <c r="D507" s="10">
        <f t="shared" si="25"/>
        <v>0</v>
      </c>
      <c r="E507" s="10"/>
      <c r="F507" s="10"/>
    </row>
    <row r="508" spans="2:6" ht="15.75" hidden="1" x14ac:dyDescent="0.2">
      <c r="B508" s="329"/>
      <c r="C508" s="140" t="s">
        <v>428</v>
      </c>
      <c r="D508" s="10">
        <f t="shared" si="25"/>
        <v>0</v>
      </c>
      <c r="E508" s="10"/>
      <c r="F508" s="10"/>
    </row>
    <row r="509" spans="2:6" ht="15.75" hidden="1" x14ac:dyDescent="0.2">
      <c r="B509" s="329"/>
      <c r="C509" s="140" t="s">
        <v>429</v>
      </c>
      <c r="D509" s="10">
        <f t="shared" si="25"/>
        <v>0</v>
      </c>
      <c r="E509" s="10"/>
      <c r="F509" s="10"/>
    </row>
    <row r="510" spans="2:6" ht="15.75" hidden="1" x14ac:dyDescent="0.2">
      <c r="B510" s="329"/>
      <c r="C510" s="140" t="s">
        <v>430</v>
      </c>
      <c r="D510" s="10">
        <f t="shared" si="25"/>
        <v>0</v>
      </c>
      <c r="E510" s="10"/>
      <c r="F510" s="10"/>
    </row>
    <row r="511" spans="2:6" ht="15.75" hidden="1" x14ac:dyDescent="0.2">
      <c r="B511" s="329"/>
      <c r="C511" s="140" t="s">
        <v>431</v>
      </c>
      <c r="D511" s="10">
        <f t="shared" si="25"/>
        <v>0</v>
      </c>
      <c r="E511" s="10"/>
      <c r="F511" s="10"/>
    </row>
    <row r="512" spans="2:6" ht="15.75" hidden="1" x14ac:dyDescent="0.2">
      <c r="B512" s="329"/>
      <c r="C512" s="140" t="s">
        <v>433</v>
      </c>
      <c r="D512" s="10">
        <f t="shared" si="25"/>
        <v>0</v>
      </c>
      <c r="E512" s="10"/>
      <c r="F512" s="10"/>
    </row>
    <row r="513" spans="2:6" ht="15.75" hidden="1" x14ac:dyDescent="0.2">
      <c r="B513" s="329"/>
      <c r="C513" s="140" t="s">
        <v>434</v>
      </c>
      <c r="D513" s="10">
        <f t="shared" si="25"/>
        <v>0</v>
      </c>
      <c r="E513" s="10"/>
      <c r="F513" s="10"/>
    </row>
    <row r="514" spans="2:6" ht="15.75" hidden="1" x14ac:dyDescent="0.2">
      <c r="B514" s="329"/>
      <c r="C514" s="162" t="s">
        <v>435</v>
      </c>
      <c r="D514" s="10">
        <f t="shared" si="25"/>
        <v>0</v>
      </c>
      <c r="E514" s="163"/>
      <c r="F514" s="163"/>
    </row>
    <row r="515" spans="2:6" ht="31.5" hidden="1" x14ac:dyDescent="0.2">
      <c r="B515" s="329"/>
      <c r="C515" s="162" t="s">
        <v>437</v>
      </c>
      <c r="D515" s="10">
        <f t="shared" si="25"/>
        <v>0</v>
      </c>
      <c r="E515" s="163"/>
      <c r="F515" s="163"/>
    </row>
    <row r="516" spans="2:6" ht="15.75" hidden="1" x14ac:dyDescent="0.2">
      <c r="B516" s="329"/>
      <c r="C516" s="162" t="s">
        <v>439</v>
      </c>
      <c r="D516" s="10">
        <f t="shared" si="25"/>
        <v>0</v>
      </c>
      <c r="E516" s="163"/>
      <c r="F516" s="163"/>
    </row>
    <row r="517" spans="2:6" ht="15.75" hidden="1" x14ac:dyDescent="0.2">
      <c r="B517" s="329"/>
      <c r="C517" s="162" t="s">
        <v>440</v>
      </c>
      <c r="D517" s="10">
        <f t="shared" si="25"/>
        <v>0</v>
      </c>
      <c r="E517" s="163"/>
      <c r="F517" s="163"/>
    </row>
    <row r="518" spans="2:6" ht="31.5" hidden="1" x14ac:dyDescent="0.2">
      <c r="B518" s="329"/>
      <c r="C518" s="162" t="s">
        <v>441</v>
      </c>
      <c r="D518" s="10">
        <f t="shared" si="25"/>
        <v>0</v>
      </c>
      <c r="E518" s="163"/>
      <c r="F518" s="163"/>
    </row>
    <row r="519" spans="2:6" ht="31.5" hidden="1" x14ac:dyDescent="0.2">
      <c r="B519" s="329"/>
      <c r="C519" s="162" t="s">
        <v>438</v>
      </c>
      <c r="D519" s="10">
        <f t="shared" si="25"/>
        <v>0</v>
      </c>
      <c r="E519" s="163"/>
      <c r="F519" s="163"/>
    </row>
    <row r="520" spans="2:6" ht="15.75" hidden="1" x14ac:dyDescent="0.2">
      <c r="B520" s="329"/>
      <c r="C520" s="162" t="s">
        <v>432</v>
      </c>
      <c r="D520" s="10">
        <f t="shared" si="25"/>
        <v>0</v>
      </c>
      <c r="E520" s="163"/>
      <c r="F520" s="163"/>
    </row>
    <row r="521" spans="2:6" ht="15.75" hidden="1" x14ac:dyDescent="0.2">
      <c r="B521" s="329"/>
      <c r="C521" s="140" t="s">
        <v>436</v>
      </c>
      <c r="D521" s="10">
        <f t="shared" si="25"/>
        <v>0</v>
      </c>
      <c r="E521" s="10"/>
      <c r="F521" s="10"/>
    </row>
    <row r="522" spans="2:6" ht="47.25" hidden="1" x14ac:dyDescent="0.2">
      <c r="B522" s="329"/>
      <c r="C522" s="140" t="s">
        <v>442</v>
      </c>
      <c r="D522" s="10">
        <f t="shared" si="25"/>
        <v>0</v>
      </c>
      <c r="E522" s="10"/>
      <c r="F522" s="10"/>
    </row>
    <row r="523" spans="2:6" ht="15.75" x14ac:dyDescent="0.25">
      <c r="B523" s="329" t="s">
        <v>182</v>
      </c>
      <c r="D523" s="139">
        <f>SUM(D524:D540)</f>
        <v>0</v>
      </c>
      <c r="E523" s="139">
        <f>SUM(E524:E540)</f>
        <v>0</v>
      </c>
      <c r="F523" s="139">
        <f>SUM(F524:F540)</f>
        <v>0</v>
      </c>
    </row>
    <row r="524" spans="2:6" ht="15.75" x14ac:dyDescent="0.2">
      <c r="B524" s="329"/>
      <c r="C524" s="140" t="s">
        <v>295</v>
      </c>
      <c r="D524" s="10">
        <f t="shared" ref="D524:D540" si="26">SUM(E524:F524)</f>
        <v>-12.9</v>
      </c>
      <c r="E524" s="10">
        <v>-5.4</v>
      </c>
      <c r="F524" s="10">
        <v>-7.5</v>
      </c>
    </row>
    <row r="525" spans="2:6" ht="15.75" x14ac:dyDescent="0.2">
      <c r="B525" s="329"/>
      <c r="C525" s="140" t="s">
        <v>426</v>
      </c>
      <c r="D525" s="10">
        <f t="shared" si="26"/>
        <v>1.5</v>
      </c>
      <c r="E525" s="10">
        <v>0</v>
      </c>
      <c r="F525" s="10">
        <v>1.5</v>
      </c>
    </row>
    <row r="526" spans="2:6" ht="15.75" x14ac:dyDescent="0.2">
      <c r="B526" s="329"/>
      <c r="C526" s="140" t="s">
        <v>427</v>
      </c>
      <c r="D526" s="10">
        <f t="shared" si="26"/>
        <v>0</v>
      </c>
      <c r="E526" s="10">
        <v>0</v>
      </c>
      <c r="F526" s="10">
        <v>0</v>
      </c>
    </row>
    <row r="527" spans="2:6" ht="15.75" x14ac:dyDescent="0.2">
      <c r="B527" s="329"/>
      <c r="C527" s="140" t="s">
        <v>428</v>
      </c>
      <c r="D527" s="10">
        <f t="shared" si="26"/>
        <v>0</v>
      </c>
      <c r="E527" s="10">
        <v>0</v>
      </c>
      <c r="F527" s="10">
        <v>0</v>
      </c>
    </row>
    <row r="528" spans="2:6" ht="15.75" x14ac:dyDescent="0.2">
      <c r="B528" s="329"/>
      <c r="C528" s="140" t="s">
        <v>429</v>
      </c>
      <c r="D528" s="10">
        <f t="shared" si="26"/>
        <v>0</v>
      </c>
      <c r="E528" s="10">
        <v>0</v>
      </c>
      <c r="F528" s="10">
        <v>0</v>
      </c>
    </row>
    <row r="529" spans="2:6" ht="15.75" x14ac:dyDescent="0.2">
      <c r="B529" s="329"/>
      <c r="C529" s="140" t="s">
        <v>430</v>
      </c>
      <c r="D529" s="10">
        <f t="shared" si="26"/>
        <v>0</v>
      </c>
      <c r="E529" s="10">
        <v>0</v>
      </c>
      <c r="F529" s="10">
        <v>0</v>
      </c>
    </row>
    <row r="530" spans="2:6" ht="15.75" x14ac:dyDescent="0.2">
      <c r="B530" s="329"/>
      <c r="C530" s="140" t="s">
        <v>431</v>
      </c>
      <c r="D530" s="10">
        <f t="shared" si="26"/>
        <v>0</v>
      </c>
      <c r="E530" s="10">
        <v>0</v>
      </c>
      <c r="F530" s="10">
        <v>0</v>
      </c>
    </row>
    <row r="531" spans="2:6" ht="15.75" x14ac:dyDescent="0.2">
      <c r="B531" s="329"/>
      <c r="C531" s="140" t="s">
        <v>433</v>
      </c>
      <c r="D531" s="10">
        <f t="shared" si="26"/>
        <v>0</v>
      </c>
      <c r="E531" s="10">
        <v>0</v>
      </c>
      <c r="F531" s="10">
        <v>0</v>
      </c>
    </row>
    <row r="532" spans="2:6" ht="15.75" x14ac:dyDescent="0.2">
      <c r="B532" s="329"/>
      <c r="C532" s="140" t="s">
        <v>434</v>
      </c>
      <c r="D532" s="10">
        <f t="shared" si="26"/>
        <v>0</v>
      </c>
      <c r="E532" s="10">
        <v>0</v>
      </c>
      <c r="F532" s="10">
        <v>0</v>
      </c>
    </row>
    <row r="533" spans="2:6" ht="15.75" x14ac:dyDescent="0.2">
      <c r="B533" s="329"/>
      <c r="C533" s="162" t="s">
        <v>435</v>
      </c>
      <c r="D533" s="10">
        <f t="shared" si="26"/>
        <v>11.4</v>
      </c>
      <c r="E533" s="10">
        <v>5.4</v>
      </c>
      <c r="F533" s="10">
        <v>6</v>
      </c>
    </row>
    <row r="534" spans="2:6" ht="15.75" x14ac:dyDescent="0.2">
      <c r="B534" s="329"/>
      <c r="C534" s="162" t="s">
        <v>439</v>
      </c>
      <c r="D534" s="10">
        <f t="shared" si="26"/>
        <v>0</v>
      </c>
      <c r="E534" s="10">
        <v>0</v>
      </c>
      <c r="F534" s="10">
        <v>0</v>
      </c>
    </row>
    <row r="535" spans="2:6" ht="15.75" x14ac:dyDescent="0.2">
      <c r="B535" s="329"/>
      <c r="C535" s="162" t="s">
        <v>440</v>
      </c>
      <c r="D535" s="10">
        <f t="shared" si="26"/>
        <v>0</v>
      </c>
      <c r="E535" s="10">
        <v>0</v>
      </c>
      <c r="F535" s="10">
        <v>0</v>
      </c>
    </row>
    <row r="536" spans="2:6" ht="31.5" x14ac:dyDescent="0.2">
      <c r="B536" s="329"/>
      <c r="C536" s="162" t="s">
        <v>441</v>
      </c>
      <c r="D536" s="10">
        <f t="shared" si="26"/>
        <v>0</v>
      </c>
      <c r="E536" s="10">
        <v>0</v>
      </c>
      <c r="F536" s="10">
        <v>0</v>
      </c>
    </row>
    <row r="537" spans="2:6" ht="31.5" x14ac:dyDescent="0.2">
      <c r="B537" s="329"/>
      <c r="C537" s="162" t="s">
        <v>437</v>
      </c>
      <c r="D537" s="10">
        <f t="shared" si="26"/>
        <v>0</v>
      </c>
      <c r="E537" s="10">
        <v>0</v>
      </c>
      <c r="F537" s="10">
        <v>0</v>
      </c>
    </row>
    <row r="538" spans="2:6" ht="31.5" x14ac:dyDescent="0.2">
      <c r="B538" s="329"/>
      <c r="C538" s="162" t="s">
        <v>438</v>
      </c>
      <c r="D538" s="10">
        <f t="shared" si="26"/>
        <v>0</v>
      </c>
      <c r="E538" s="10">
        <v>0</v>
      </c>
      <c r="F538" s="10">
        <v>0</v>
      </c>
    </row>
    <row r="539" spans="2:6" ht="15.75" x14ac:dyDescent="0.2">
      <c r="B539" s="329"/>
      <c r="C539" s="140" t="s">
        <v>436</v>
      </c>
      <c r="D539" s="10">
        <f t="shared" si="26"/>
        <v>0</v>
      </c>
      <c r="E539" s="10">
        <v>0</v>
      </c>
      <c r="F539" s="10">
        <v>0</v>
      </c>
    </row>
    <row r="540" spans="2:6" ht="51.75" customHeight="1" x14ac:dyDescent="0.2">
      <c r="B540" s="329"/>
      <c r="C540" s="140" t="s">
        <v>442</v>
      </c>
      <c r="D540" s="10">
        <f t="shared" si="26"/>
        <v>0</v>
      </c>
      <c r="E540" s="10">
        <v>0</v>
      </c>
      <c r="F540" s="10">
        <v>0</v>
      </c>
    </row>
    <row r="541" spans="2:6" ht="15" customHeight="1" x14ac:dyDescent="0.25">
      <c r="B541" s="326" t="s">
        <v>465</v>
      </c>
      <c r="D541" s="139">
        <f>SUM(D542:D563)</f>
        <v>0</v>
      </c>
      <c r="E541" s="139">
        <f>SUM(E542:E563)</f>
        <v>0</v>
      </c>
      <c r="F541" s="139">
        <f>SUM(F542:F563)</f>
        <v>0</v>
      </c>
    </row>
    <row r="542" spans="2:6" ht="15.75" x14ac:dyDescent="0.2">
      <c r="B542" s="327"/>
      <c r="C542" s="140" t="s">
        <v>295</v>
      </c>
      <c r="D542" s="10">
        <f t="shared" ref="D542:D563" si="27">SUM(E542:F542)</f>
        <v>121.4</v>
      </c>
      <c r="E542" s="10">
        <v>121.4</v>
      </c>
      <c r="F542" s="10">
        <v>0</v>
      </c>
    </row>
    <row r="543" spans="2:6" ht="15.75" x14ac:dyDescent="0.2">
      <c r="B543" s="327"/>
      <c r="C543" s="140" t="s">
        <v>466</v>
      </c>
      <c r="D543" s="10">
        <f t="shared" si="27"/>
        <v>79.8</v>
      </c>
      <c r="E543" s="10">
        <v>79.8</v>
      </c>
      <c r="F543" s="10">
        <v>0</v>
      </c>
    </row>
    <row r="544" spans="2:6" ht="15.75" x14ac:dyDescent="0.2">
      <c r="B544" s="327"/>
      <c r="C544" s="140" t="s">
        <v>426</v>
      </c>
      <c r="D544" s="10">
        <f t="shared" si="27"/>
        <v>0</v>
      </c>
      <c r="E544" s="10">
        <v>0</v>
      </c>
      <c r="F544" s="10">
        <v>0</v>
      </c>
    </row>
    <row r="545" spans="2:6" ht="15.75" x14ac:dyDescent="0.2">
      <c r="B545" s="327"/>
      <c r="C545" s="140" t="s">
        <v>427</v>
      </c>
      <c r="D545" s="10">
        <f t="shared" si="27"/>
        <v>0</v>
      </c>
      <c r="E545" s="10">
        <v>0</v>
      </c>
      <c r="F545" s="10">
        <v>0</v>
      </c>
    </row>
    <row r="546" spans="2:6" ht="15.75" x14ac:dyDescent="0.2">
      <c r="B546" s="327"/>
      <c r="C546" s="140" t="s">
        <v>428</v>
      </c>
      <c r="D546" s="10">
        <f t="shared" si="27"/>
        <v>10</v>
      </c>
      <c r="E546" s="10">
        <v>0</v>
      </c>
      <c r="F546" s="10">
        <v>10</v>
      </c>
    </row>
    <row r="547" spans="2:6" ht="15.75" x14ac:dyDescent="0.2">
      <c r="B547" s="327"/>
      <c r="C547" s="140" t="s">
        <v>429</v>
      </c>
      <c r="D547" s="10">
        <f t="shared" si="27"/>
        <v>18</v>
      </c>
      <c r="E547" s="10">
        <v>0</v>
      </c>
      <c r="F547" s="10">
        <v>18</v>
      </c>
    </row>
    <row r="548" spans="2:6" ht="15.75" x14ac:dyDescent="0.2">
      <c r="B548" s="327"/>
      <c r="C548" s="140" t="s">
        <v>430</v>
      </c>
      <c r="D548" s="10">
        <f t="shared" si="27"/>
        <v>0</v>
      </c>
      <c r="E548" s="10">
        <v>0</v>
      </c>
      <c r="F548" s="10">
        <v>0</v>
      </c>
    </row>
    <row r="549" spans="2:6" ht="15.75" x14ac:dyDescent="0.2">
      <c r="B549" s="327"/>
      <c r="C549" s="140" t="s">
        <v>431</v>
      </c>
      <c r="D549" s="10">
        <f t="shared" si="27"/>
        <v>4.4000000000000004</v>
      </c>
      <c r="E549" s="10">
        <v>0.4</v>
      </c>
      <c r="F549" s="10">
        <v>4</v>
      </c>
    </row>
    <row r="550" spans="2:6" ht="15.75" x14ac:dyDescent="0.2">
      <c r="B550" s="327"/>
      <c r="C550" s="140" t="s">
        <v>433</v>
      </c>
      <c r="D550" s="10">
        <f t="shared" si="27"/>
        <v>0</v>
      </c>
      <c r="E550" s="10">
        <v>0</v>
      </c>
      <c r="F550" s="10">
        <v>0</v>
      </c>
    </row>
    <row r="551" spans="2:6" ht="15.75" x14ac:dyDescent="0.2">
      <c r="B551" s="327"/>
      <c r="C551" s="140" t="s">
        <v>434</v>
      </c>
      <c r="D551" s="10">
        <f t="shared" si="27"/>
        <v>0</v>
      </c>
      <c r="E551" s="10">
        <v>0</v>
      </c>
      <c r="F551" s="10">
        <v>0</v>
      </c>
    </row>
    <row r="552" spans="2:6" ht="15.75" x14ac:dyDescent="0.2">
      <c r="B552" s="327"/>
      <c r="C552" s="162" t="s">
        <v>435</v>
      </c>
      <c r="D552" s="10">
        <f t="shared" si="27"/>
        <v>0</v>
      </c>
      <c r="E552" s="10">
        <v>0</v>
      </c>
      <c r="F552" s="10">
        <v>0</v>
      </c>
    </row>
    <row r="553" spans="2:6" ht="15.75" x14ac:dyDescent="0.2">
      <c r="B553" s="327"/>
      <c r="C553" s="162" t="s">
        <v>439</v>
      </c>
      <c r="D553" s="10">
        <f t="shared" si="27"/>
        <v>-502.9</v>
      </c>
      <c r="E553" s="10">
        <v>-432.9</v>
      </c>
      <c r="F553" s="10">
        <v>-70</v>
      </c>
    </row>
    <row r="554" spans="2:6" ht="15.75" x14ac:dyDescent="0.2">
      <c r="B554" s="327"/>
      <c r="C554" s="162" t="s">
        <v>440</v>
      </c>
      <c r="D554" s="10">
        <f t="shared" si="27"/>
        <v>0</v>
      </c>
      <c r="E554" s="10">
        <v>0</v>
      </c>
      <c r="F554" s="10">
        <v>0</v>
      </c>
    </row>
    <row r="555" spans="2:6" ht="31.5" x14ac:dyDescent="0.2">
      <c r="B555" s="327"/>
      <c r="C555" s="162" t="s">
        <v>441</v>
      </c>
      <c r="D555" s="10">
        <f t="shared" si="27"/>
        <v>0</v>
      </c>
      <c r="E555" s="10">
        <v>0</v>
      </c>
      <c r="F555" s="10">
        <v>0</v>
      </c>
    </row>
    <row r="556" spans="2:6" ht="47.25" x14ac:dyDescent="0.2">
      <c r="B556" s="327"/>
      <c r="C556" s="162" t="s">
        <v>451</v>
      </c>
      <c r="D556" s="10">
        <f t="shared" si="27"/>
        <v>15</v>
      </c>
      <c r="E556" s="10">
        <v>0</v>
      </c>
      <c r="F556" s="10">
        <v>15</v>
      </c>
    </row>
    <row r="557" spans="2:6" ht="31.5" x14ac:dyDescent="0.2">
      <c r="B557" s="327"/>
      <c r="C557" s="162" t="s">
        <v>437</v>
      </c>
      <c r="D557" s="10">
        <f t="shared" si="27"/>
        <v>0</v>
      </c>
      <c r="E557" s="10">
        <v>0</v>
      </c>
      <c r="F557" s="10">
        <v>0</v>
      </c>
    </row>
    <row r="558" spans="2:6" ht="31.5" x14ac:dyDescent="0.2">
      <c r="B558" s="327"/>
      <c r="C558" s="162" t="s">
        <v>438</v>
      </c>
      <c r="D558" s="10">
        <f t="shared" si="27"/>
        <v>0</v>
      </c>
      <c r="E558" s="10">
        <v>0</v>
      </c>
      <c r="F558" s="10">
        <v>0</v>
      </c>
    </row>
    <row r="559" spans="2:6" ht="15.75" x14ac:dyDescent="0.2">
      <c r="B559" s="327"/>
      <c r="C559" s="162" t="s">
        <v>432</v>
      </c>
      <c r="D559" s="10">
        <f t="shared" si="27"/>
        <v>0</v>
      </c>
      <c r="E559" s="10">
        <v>0</v>
      </c>
      <c r="F559" s="10">
        <v>0</v>
      </c>
    </row>
    <row r="560" spans="2:6" ht="15.75" x14ac:dyDescent="0.2">
      <c r="B560" s="327"/>
      <c r="C560" s="140" t="s">
        <v>436</v>
      </c>
      <c r="D560" s="10">
        <f t="shared" si="27"/>
        <v>145.19999999999999</v>
      </c>
      <c r="E560" s="10">
        <v>138.19999999999999</v>
      </c>
      <c r="F560" s="10">
        <v>7</v>
      </c>
    </row>
    <row r="561" spans="2:6" ht="51" customHeight="1" x14ac:dyDescent="0.2">
      <c r="B561" s="327"/>
      <c r="C561" s="140" t="s">
        <v>442</v>
      </c>
      <c r="D561" s="10">
        <f t="shared" si="27"/>
        <v>2</v>
      </c>
      <c r="E561" s="10">
        <v>0</v>
      </c>
      <c r="F561" s="10">
        <v>2</v>
      </c>
    </row>
    <row r="562" spans="2:6" ht="17.25" customHeight="1" x14ac:dyDescent="0.2">
      <c r="B562" s="327"/>
      <c r="C562" s="140" t="s">
        <v>457</v>
      </c>
      <c r="D562" s="10">
        <f t="shared" si="27"/>
        <v>7.5</v>
      </c>
      <c r="E562" s="10">
        <v>7.5</v>
      </c>
      <c r="F562" s="10">
        <v>0</v>
      </c>
    </row>
    <row r="563" spans="2:6" ht="66" customHeight="1" x14ac:dyDescent="0.2">
      <c r="B563" s="328"/>
      <c r="C563" s="140" t="s">
        <v>455</v>
      </c>
      <c r="D563" s="10">
        <f t="shared" si="27"/>
        <v>99.6</v>
      </c>
      <c r="E563" s="10">
        <v>85.6</v>
      </c>
      <c r="F563" s="10">
        <v>14</v>
      </c>
    </row>
    <row r="564" spans="2:6" ht="15.75" x14ac:dyDescent="0.25">
      <c r="B564" s="318" t="s">
        <v>184</v>
      </c>
      <c r="D564" s="139">
        <f>SUM(D565:D584)</f>
        <v>0</v>
      </c>
      <c r="E564" s="139">
        <f>SUM(E565:E584)</f>
        <v>0</v>
      </c>
      <c r="F564" s="139">
        <f>SUM(F565:F584)</f>
        <v>0</v>
      </c>
    </row>
    <row r="565" spans="2:6" ht="15.75" x14ac:dyDescent="0.2">
      <c r="B565" s="319"/>
      <c r="C565" s="140" t="s">
        <v>295</v>
      </c>
      <c r="D565" s="10">
        <f t="shared" ref="D565:D584" si="28">SUM(E565:F565)</f>
        <v>0</v>
      </c>
      <c r="E565" s="10">
        <v>0</v>
      </c>
      <c r="F565" s="10">
        <v>0</v>
      </c>
    </row>
    <row r="566" spans="2:6" ht="15.75" x14ac:dyDescent="0.2">
      <c r="B566" s="319"/>
      <c r="C566" s="140" t="s">
        <v>426</v>
      </c>
      <c r="D566" s="10">
        <f t="shared" si="28"/>
        <v>3.9</v>
      </c>
      <c r="E566" s="10">
        <v>0.9</v>
      </c>
      <c r="F566" s="10">
        <v>3</v>
      </c>
    </row>
    <row r="567" spans="2:6" ht="15.75" x14ac:dyDescent="0.2">
      <c r="B567" s="319"/>
      <c r="C567" s="140" t="s">
        <v>427</v>
      </c>
      <c r="D567" s="10">
        <f t="shared" si="28"/>
        <v>5</v>
      </c>
      <c r="E567" s="10">
        <v>0</v>
      </c>
      <c r="F567" s="10">
        <v>5</v>
      </c>
    </row>
    <row r="568" spans="2:6" ht="15.75" x14ac:dyDescent="0.2">
      <c r="B568" s="319"/>
      <c r="C568" s="140" t="s">
        <v>428</v>
      </c>
      <c r="D568" s="10">
        <f t="shared" si="28"/>
        <v>6.2</v>
      </c>
      <c r="E568" s="10">
        <v>3.2</v>
      </c>
      <c r="F568" s="10">
        <v>3</v>
      </c>
    </row>
    <row r="569" spans="2:6" ht="15.75" x14ac:dyDescent="0.2">
      <c r="B569" s="319"/>
      <c r="C569" s="140" t="s">
        <v>429</v>
      </c>
      <c r="D569" s="10">
        <f t="shared" si="28"/>
        <v>1</v>
      </c>
      <c r="E569" s="10">
        <v>0</v>
      </c>
      <c r="F569" s="10">
        <v>1</v>
      </c>
    </row>
    <row r="570" spans="2:6" ht="15.75" x14ac:dyDescent="0.2">
      <c r="B570" s="319"/>
      <c r="C570" s="140" t="s">
        <v>430</v>
      </c>
      <c r="D570" s="10">
        <f t="shared" si="28"/>
        <v>-143</v>
      </c>
      <c r="E570" s="10">
        <v>0</v>
      </c>
      <c r="F570" s="10">
        <v>-143</v>
      </c>
    </row>
    <row r="571" spans="2:6" ht="15.75" x14ac:dyDescent="0.2">
      <c r="B571" s="319"/>
      <c r="C571" s="140" t="s">
        <v>431</v>
      </c>
      <c r="D571" s="10">
        <f t="shared" si="28"/>
        <v>0</v>
      </c>
      <c r="E571" s="10">
        <v>0</v>
      </c>
      <c r="F571" s="10">
        <v>0</v>
      </c>
    </row>
    <row r="572" spans="2:6" ht="15.75" x14ac:dyDescent="0.2">
      <c r="B572" s="319"/>
      <c r="C572" s="140" t="s">
        <v>433</v>
      </c>
      <c r="D572" s="10">
        <f t="shared" si="28"/>
        <v>82.9</v>
      </c>
      <c r="E572" s="10">
        <v>0</v>
      </c>
      <c r="F572" s="10">
        <v>82.9</v>
      </c>
    </row>
    <row r="573" spans="2:6" ht="15.75" x14ac:dyDescent="0.2">
      <c r="B573" s="319"/>
      <c r="C573" s="140" t="s">
        <v>434</v>
      </c>
      <c r="D573" s="10">
        <f t="shared" si="28"/>
        <v>0</v>
      </c>
      <c r="E573" s="10">
        <v>0</v>
      </c>
      <c r="F573" s="10">
        <v>0</v>
      </c>
    </row>
    <row r="574" spans="2:6" ht="15.75" x14ac:dyDescent="0.2">
      <c r="B574" s="319"/>
      <c r="C574" s="162" t="s">
        <v>435</v>
      </c>
      <c r="D574" s="10">
        <f t="shared" si="28"/>
        <v>0</v>
      </c>
      <c r="E574" s="10">
        <v>0</v>
      </c>
      <c r="F574" s="10">
        <v>0</v>
      </c>
    </row>
    <row r="575" spans="2:6" ht="15.75" x14ac:dyDescent="0.2">
      <c r="B575" s="319"/>
      <c r="C575" s="162" t="s">
        <v>439</v>
      </c>
      <c r="D575" s="10">
        <f t="shared" si="28"/>
        <v>-23.4</v>
      </c>
      <c r="E575" s="10">
        <v>-23.4</v>
      </c>
      <c r="F575" s="10">
        <v>0</v>
      </c>
    </row>
    <row r="576" spans="2:6" ht="31.5" x14ac:dyDescent="0.2">
      <c r="B576" s="319"/>
      <c r="C576" s="162" t="s">
        <v>441</v>
      </c>
      <c r="D576" s="10">
        <f t="shared" si="28"/>
        <v>0</v>
      </c>
      <c r="E576" s="10">
        <v>0</v>
      </c>
      <c r="F576" s="10">
        <v>0</v>
      </c>
    </row>
    <row r="577" spans="1:8" ht="15.75" x14ac:dyDescent="0.2">
      <c r="B577" s="319"/>
      <c r="C577" s="162" t="s">
        <v>440</v>
      </c>
      <c r="D577" s="10">
        <f t="shared" si="28"/>
        <v>0</v>
      </c>
      <c r="E577" s="10">
        <v>0</v>
      </c>
      <c r="F577" s="10">
        <v>0</v>
      </c>
    </row>
    <row r="578" spans="1:8" ht="31.5" x14ac:dyDescent="0.2">
      <c r="B578" s="319"/>
      <c r="C578" s="162" t="s">
        <v>437</v>
      </c>
      <c r="D578" s="10">
        <f t="shared" si="28"/>
        <v>0</v>
      </c>
      <c r="E578" s="10">
        <v>0</v>
      </c>
      <c r="F578" s="10">
        <v>0</v>
      </c>
    </row>
    <row r="579" spans="1:8" ht="31.5" x14ac:dyDescent="0.2">
      <c r="B579" s="319"/>
      <c r="C579" s="162" t="s">
        <v>438</v>
      </c>
      <c r="D579" s="10">
        <f t="shared" si="28"/>
        <v>5</v>
      </c>
      <c r="E579" s="10">
        <v>3</v>
      </c>
      <c r="F579" s="10">
        <v>2</v>
      </c>
    </row>
    <row r="580" spans="1:8" ht="15.75" x14ac:dyDescent="0.2">
      <c r="B580" s="319"/>
      <c r="C580" s="140" t="s">
        <v>436</v>
      </c>
      <c r="D580" s="10">
        <f t="shared" si="28"/>
        <v>0</v>
      </c>
      <c r="E580" s="10">
        <v>0</v>
      </c>
      <c r="F580" s="10">
        <v>0</v>
      </c>
    </row>
    <row r="581" spans="1:8" ht="49.5" customHeight="1" x14ac:dyDescent="0.2">
      <c r="B581" s="319"/>
      <c r="C581" s="140" t="s">
        <v>442</v>
      </c>
      <c r="D581" s="10">
        <f t="shared" si="28"/>
        <v>0</v>
      </c>
      <c r="E581" s="10">
        <v>0</v>
      </c>
      <c r="F581" s="10">
        <v>0</v>
      </c>
    </row>
    <row r="582" spans="1:8" ht="19.5" customHeight="1" x14ac:dyDescent="0.2">
      <c r="B582" s="319"/>
      <c r="C582" s="140" t="s">
        <v>457</v>
      </c>
      <c r="D582" s="10">
        <f t="shared" si="28"/>
        <v>2.1</v>
      </c>
      <c r="E582" s="10">
        <v>0</v>
      </c>
      <c r="F582" s="10">
        <v>2.1</v>
      </c>
    </row>
    <row r="583" spans="1:8" ht="17.25" customHeight="1" x14ac:dyDescent="0.2">
      <c r="B583" s="319"/>
      <c r="C583" s="140" t="s">
        <v>432</v>
      </c>
      <c r="D583" s="10">
        <f t="shared" si="28"/>
        <v>20</v>
      </c>
      <c r="E583" s="10">
        <v>0</v>
      </c>
      <c r="F583" s="10">
        <v>20</v>
      </c>
    </row>
    <row r="584" spans="1:8" ht="69" customHeight="1" x14ac:dyDescent="0.2">
      <c r="B584" s="320"/>
      <c r="C584" s="140" t="s">
        <v>455</v>
      </c>
      <c r="D584" s="10">
        <f t="shared" si="28"/>
        <v>40.299999999999997</v>
      </c>
      <c r="E584" s="10">
        <v>16.3</v>
      </c>
      <c r="F584" s="10">
        <v>24</v>
      </c>
    </row>
    <row r="585" spans="1:8" ht="15.75" x14ac:dyDescent="0.25">
      <c r="B585" s="151" t="s">
        <v>396</v>
      </c>
      <c r="C585" s="151"/>
      <c r="D585" s="149">
        <f>D10+D31+D51+D72+D95+D115+D135+D155+D173+D193+D212+D231+D250+D269+D283+D301+D320+D341+D362+D381+D403+D424+D442+D465+D485+D504+D523+D541+D564</f>
        <v>1896.1000000000006</v>
      </c>
      <c r="E585" s="149">
        <f>E10+E31+E51+E72+E95+E115+E135+E155+E173+E193+E212+E231+E250+E269+E283+E301+E320+E341+E362+E381+E403+E424+E442+E465+E485+E504+E523+E541+E564</f>
        <v>369.6</v>
      </c>
      <c r="F585" s="149">
        <f>F10+F31+F51+F72+F95+F115+F135+F155+F173+F193+F212+F231+F250+F269+F283+F301+F320+F341+F362+F381+F403+F424+F442+F465+F485+F504+F523+F541+F564</f>
        <v>1526.5</v>
      </c>
    </row>
    <row r="586" spans="1:8" ht="0.75" customHeight="1" x14ac:dyDescent="0.2">
      <c r="D586" s="164">
        <f>'зміни до програми'!D359+411.9</f>
        <v>1944.9</v>
      </c>
      <c r="E586" s="164">
        <f>'зміни до програми'!E359+411.9</f>
        <v>418.4</v>
      </c>
      <c r="F586" s="164">
        <f>'зміни до програми'!F359</f>
        <v>1526.5</v>
      </c>
    </row>
    <row r="587" spans="1:8" hidden="1" x14ac:dyDescent="0.2">
      <c r="D587" s="54"/>
      <c r="E587" s="54">
        <f>E585-E586</f>
        <v>-48.799999999999955</v>
      </c>
    </row>
    <row r="589" spans="1:8" s="155" customFormat="1" ht="15.75" x14ac:dyDescent="0.25">
      <c r="A589" s="309" t="s">
        <v>10</v>
      </c>
      <c r="B589" s="309"/>
      <c r="C589" s="309"/>
      <c r="D589" s="153"/>
      <c r="E589" s="154"/>
      <c r="F589" s="154"/>
      <c r="H589" s="156"/>
    </row>
    <row r="590" spans="1:8" s="155" customFormat="1" ht="15.75" x14ac:dyDescent="0.25">
      <c r="A590" s="309" t="s">
        <v>11</v>
      </c>
      <c r="B590" s="309"/>
      <c r="C590" s="309"/>
      <c r="D590" s="153"/>
      <c r="E590" s="154"/>
      <c r="F590" s="154"/>
      <c r="H590" s="156"/>
    </row>
    <row r="591" spans="1:8" s="155" customFormat="1" ht="15.75" x14ac:dyDescent="0.25">
      <c r="A591" s="309" t="s">
        <v>467</v>
      </c>
      <c r="B591" s="309"/>
      <c r="C591" s="309"/>
      <c r="D591" s="309"/>
      <c r="E591" s="309"/>
      <c r="F591" s="309"/>
      <c r="H591" s="156"/>
    </row>
  </sheetData>
  <sheetProtection password="C683" sheet="1" objects="1" scenarios="1"/>
  <mergeCells count="40">
    <mergeCell ref="B2:F2"/>
    <mergeCell ref="B8:B9"/>
    <mergeCell ref="C8:C9"/>
    <mergeCell ref="C3:F3"/>
    <mergeCell ref="A4:F4"/>
    <mergeCell ref="A5:F5"/>
    <mergeCell ref="A6:F6"/>
    <mergeCell ref="B212:B230"/>
    <mergeCell ref="B231:B249"/>
    <mergeCell ref="B95:B114"/>
    <mergeCell ref="B135:B154"/>
    <mergeCell ref="B155:B172"/>
    <mergeCell ref="B10:B30"/>
    <mergeCell ref="B31:B50"/>
    <mergeCell ref="B362:B380"/>
    <mergeCell ref="B341:B361"/>
    <mergeCell ref="B381:B402"/>
    <mergeCell ref="B403:B423"/>
    <mergeCell ref="B269:B282"/>
    <mergeCell ref="B301:B319"/>
    <mergeCell ref="B283:B300"/>
    <mergeCell ref="B320:B340"/>
    <mergeCell ref="B504:B522"/>
    <mergeCell ref="B523:B540"/>
    <mergeCell ref="B541:B563"/>
    <mergeCell ref="B564:B584"/>
    <mergeCell ref="B424:B441"/>
    <mergeCell ref="B465:B484"/>
    <mergeCell ref="B485:B503"/>
    <mergeCell ref="B442:B464"/>
    <mergeCell ref="A589:C589"/>
    <mergeCell ref="A590:C590"/>
    <mergeCell ref="A591:F591"/>
    <mergeCell ref="D8:F8"/>
    <mergeCell ref="B51:B71"/>
    <mergeCell ref="B72:B94"/>
    <mergeCell ref="B115:B134"/>
    <mergeCell ref="B173:B192"/>
    <mergeCell ref="B193:B211"/>
    <mergeCell ref="B250:B268"/>
  </mergeCells>
  <phoneticPr fontId="6" type="noConversion"/>
  <printOptions horizontalCentered="1"/>
  <pageMargins left="0" right="0" top="0" bottom="0" header="0" footer="0"/>
  <pageSetup paperSize="9" scale="59" orientation="portrait" verticalDpi="0" r:id="rId1"/>
  <headerFooter alignWithMargins="0"/>
  <rowBreaks count="10" manualBreakCount="10">
    <brk id="50" max="16383" man="1"/>
    <brk id="94" max="16383" man="1"/>
    <brk id="134" max="16383" man="1"/>
    <brk id="192" max="16383" man="1"/>
    <brk id="249" max="16383" man="1"/>
    <brk id="300" max="16383" man="1"/>
    <brk id="361" max="16383" man="1"/>
    <brk id="423" max="16383" man="1"/>
    <brk id="522" max="16383" man="1"/>
    <brk id="5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G24" sqref="G24"/>
    </sheetView>
  </sheetViews>
  <sheetFormatPr defaultRowHeight="12.75" x14ac:dyDescent="0.2"/>
  <cols>
    <col min="1" max="1" width="1.140625" style="1" customWidth="1"/>
    <col min="2" max="2" width="28.85546875" style="1" customWidth="1"/>
    <col min="3" max="3" width="22.7109375" style="1" customWidth="1"/>
    <col min="4" max="4" width="14.5703125" style="1" customWidth="1"/>
    <col min="5" max="5" width="13" style="1" customWidth="1"/>
    <col min="6" max="16384" width="9.140625" style="1"/>
  </cols>
  <sheetData>
    <row r="2" spans="1:8" s="133" customFormat="1" ht="15" x14ac:dyDescent="0.25"/>
    <row r="3" spans="1:8" s="133" customFormat="1" ht="15" x14ac:dyDescent="0.25">
      <c r="B3" s="321" t="s">
        <v>374</v>
      </c>
      <c r="C3" s="321"/>
      <c r="D3" s="321"/>
      <c r="E3" s="321"/>
      <c r="F3" s="321"/>
    </row>
    <row r="4" spans="1:8" s="133" customFormat="1" ht="15" x14ac:dyDescent="0.25">
      <c r="B4" s="134"/>
      <c r="C4" s="330" t="s">
        <v>480</v>
      </c>
      <c r="D4" s="330"/>
      <c r="E4" s="134"/>
      <c r="F4" s="134"/>
    </row>
    <row r="5" spans="1:8" s="137" customFormat="1" ht="33" customHeight="1" x14ac:dyDescent="0.25">
      <c r="A5" s="322" t="s">
        <v>473</v>
      </c>
      <c r="B5" s="322"/>
      <c r="C5" s="322"/>
      <c r="D5" s="322"/>
      <c r="E5" s="322"/>
      <c r="F5" s="322"/>
      <c r="G5" s="322"/>
      <c r="H5" s="322"/>
    </row>
    <row r="6" spans="1:8" s="133" customFormat="1" ht="15" x14ac:dyDescent="0.25">
      <c r="B6" s="135" t="s">
        <v>472</v>
      </c>
      <c r="C6" s="135"/>
      <c r="D6" s="135"/>
      <c r="E6" s="135"/>
      <c r="F6" s="135"/>
      <c r="G6" s="135"/>
    </row>
    <row r="7" spans="1:8" s="137" customFormat="1" ht="18" customHeight="1" x14ac:dyDescent="0.25">
      <c r="B7" s="331" t="s">
        <v>471</v>
      </c>
      <c r="C7" s="331"/>
      <c r="D7" s="331"/>
      <c r="E7" s="331"/>
      <c r="F7" s="331"/>
      <c r="G7" s="331"/>
      <c r="H7" s="331"/>
    </row>
    <row r="8" spans="1:8" s="133" customFormat="1" ht="15" x14ac:dyDescent="0.25"/>
    <row r="9" spans="1:8" s="133" customFormat="1" ht="16.5" customHeight="1" x14ac:dyDescent="0.25">
      <c r="B9" s="324" t="s">
        <v>377</v>
      </c>
      <c r="C9" s="310" t="s">
        <v>6</v>
      </c>
      <c r="D9" s="310"/>
      <c r="E9" s="310"/>
    </row>
    <row r="10" spans="1:8" s="133" customFormat="1" ht="30.75" customHeight="1" x14ac:dyDescent="0.25">
      <c r="B10" s="325"/>
      <c r="C10" s="52" t="s">
        <v>378</v>
      </c>
      <c r="D10" s="52">
        <v>2017</v>
      </c>
      <c r="E10" s="52">
        <v>2018</v>
      </c>
    </row>
    <row r="11" spans="1:8" ht="15.75" x14ac:dyDescent="0.25">
      <c r="B11" s="167" t="s">
        <v>396</v>
      </c>
      <c r="C11" s="168">
        <f>SUM(C12:C25)</f>
        <v>0</v>
      </c>
      <c r="D11" s="168">
        <f>SUM(D12:D25)</f>
        <v>0</v>
      </c>
      <c r="E11" s="168">
        <f>SUM(E12:E25)</f>
        <v>0</v>
      </c>
    </row>
    <row r="12" spans="1:8" ht="15.75" x14ac:dyDescent="0.2">
      <c r="B12" s="9" t="s">
        <v>295</v>
      </c>
      <c r="C12" s="10">
        <f t="shared" ref="C12:C25" si="0">SUM(D12:E12)</f>
        <v>-32.799999999999997</v>
      </c>
      <c r="D12" s="10">
        <v>-34.799999999999997</v>
      </c>
      <c r="E12" s="10">
        <v>2</v>
      </c>
    </row>
    <row r="13" spans="1:8" ht="15.75" x14ac:dyDescent="0.2">
      <c r="B13" s="9" t="s">
        <v>427</v>
      </c>
      <c r="C13" s="10">
        <f t="shared" si="0"/>
        <v>0</v>
      </c>
      <c r="D13" s="10">
        <v>0</v>
      </c>
      <c r="E13" s="10">
        <v>0</v>
      </c>
    </row>
    <row r="14" spans="1:8" ht="15.75" x14ac:dyDescent="0.2">
      <c r="B14" s="9" t="s">
        <v>428</v>
      </c>
      <c r="C14" s="10">
        <f t="shared" si="0"/>
        <v>1.7</v>
      </c>
      <c r="D14" s="10">
        <v>0</v>
      </c>
      <c r="E14" s="10">
        <v>1.7</v>
      </c>
    </row>
    <row r="15" spans="1:8" ht="15.75" x14ac:dyDescent="0.2">
      <c r="B15" s="9" t="s">
        <v>429</v>
      </c>
      <c r="C15" s="10">
        <f t="shared" si="0"/>
        <v>2.1</v>
      </c>
      <c r="D15" s="10">
        <v>2.1</v>
      </c>
      <c r="E15" s="10">
        <v>0</v>
      </c>
    </row>
    <row r="16" spans="1:8" ht="15.75" x14ac:dyDescent="0.2">
      <c r="B16" s="9" t="s">
        <v>430</v>
      </c>
      <c r="C16" s="10">
        <f t="shared" si="0"/>
        <v>0</v>
      </c>
      <c r="D16" s="10">
        <v>0</v>
      </c>
      <c r="E16" s="10">
        <v>0</v>
      </c>
    </row>
    <row r="17" spans="1:8" ht="15.75" x14ac:dyDescent="0.2">
      <c r="B17" s="9" t="s">
        <v>433</v>
      </c>
      <c r="C17" s="10">
        <f t="shared" si="0"/>
        <v>-65.7</v>
      </c>
      <c r="D17" s="10">
        <v>0</v>
      </c>
      <c r="E17" s="10">
        <v>-65.7</v>
      </c>
    </row>
    <row r="18" spans="1:8" ht="15.75" x14ac:dyDescent="0.2">
      <c r="B18" s="9" t="s">
        <v>434</v>
      </c>
      <c r="C18" s="10">
        <f t="shared" si="0"/>
        <v>0</v>
      </c>
      <c r="D18" s="10">
        <v>0</v>
      </c>
      <c r="E18" s="10">
        <v>0</v>
      </c>
    </row>
    <row r="19" spans="1:8" ht="31.5" x14ac:dyDescent="0.2">
      <c r="B19" s="9" t="s">
        <v>437</v>
      </c>
      <c r="C19" s="10">
        <f t="shared" si="0"/>
        <v>0</v>
      </c>
      <c r="D19" s="10">
        <v>0</v>
      </c>
      <c r="E19" s="10">
        <v>0</v>
      </c>
    </row>
    <row r="20" spans="1:8" ht="15.75" x14ac:dyDescent="0.2">
      <c r="B20" s="9" t="s">
        <v>388</v>
      </c>
      <c r="C20" s="10">
        <f t="shared" si="0"/>
        <v>0</v>
      </c>
      <c r="D20" s="10">
        <v>0</v>
      </c>
      <c r="E20" s="10">
        <v>0</v>
      </c>
    </row>
    <row r="21" spans="1:8" ht="31.5" x14ac:dyDescent="0.2">
      <c r="B21" s="9" t="s">
        <v>469</v>
      </c>
      <c r="C21" s="10">
        <f t="shared" si="0"/>
        <v>0</v>
      </c>
      <c r="D21" s="10">
        <v>0</v>
      </c>
      <c r="E21" s="10">
        <v>0</v>
      </c>
    </row>
    <row r="22" spans="1:8" ht="15.75" x14ac:dyDescent="0.2">
      <c r="B22" s="9" t="s">
        <v>435</v>
      </c>
      <c r="C22" s="10">
        <f t="shared" si="0"/>
        <v>4</v>
      </c>
      <c r="D22" s="10">
        <v>2</v>
      </c>
      <c r="E22" s="10">
        <v>2</v>
      </c>
    </row>
    <row r="23" spans="1:8" ht="15.75" x14ac:dyDescent="0.2">
      <c r="B23" s="9" t="s">
        <v>436</v>
      </c>
      <c r="C23" s="10">
        <f t="shared" si="0"/>
        <v>0</v>
      </c>
      <c r="D23" s="10">
        <v>0</v>
      </c>
      <c r="E23" s="10">
        <v>0</v>
      </c>
    </row>
    <row r="24" spans="1:8" ht="47.25" x14ac:dyDescent="0.2">
      <c r="B24" s="9" t="s">
        <v>442</v>
      </c>
      <c r="C24" s="10">
        <f t="shared" si="0"/>
        <v>0.4</v>
      </c>
      <c r="D24" s="10">
        <v>0.4</v>
      </c>
      <c r="E24" s="10">
        <v>0</v>
      </c>
    </row>
    <row r="25" spans="1:8" ht="47.25" x14ac:dyDescent="0.2">
      <c r="B25" s="169" t="s">
        <v>474</v>
      </c>
      <c r="C25" s="10">
        <f t="shared" si="0"/>
        <v>90.3</v>
      </c>
      <c r="D25" s="170">
        <v>30.3</v>
      </c>
      <c r="E25" s="10">
        <v>60</v>
      </c>
    </row>
    <row r="31" spans="1:8" s="155" customFormat="1" ht="15.75" x14ac:dyDescent="0.25">
      <c r="A31" s="309" t="s">
        <v>10</v>
      </c>
      <c r="B31" s="309"/>
      <c r="C31" s="309"/>
      <c r="D31" s="153"/>
      <c r="E31" s="154"/>
      <c r="F31" s="154"/>
      <c r="H31" s="156"/>
    </row>
    <row r="32" spans="1:8" s="155" customFormat="1" ht="15.75" x14ac:dyDescent="0.25">
      <c r="A32" s="309" t="s">
        <v>11</v>
      </c>
      <c r="B32" s="309"/>
      <c r="C32" s="309"/>
      <c r="D32" s="153"/>
      <c r="E32" s="154"/>
      <c r="F32" s="154"/>
      <c r="H32" s="156"/>
    </row>
    <row r="33" spans="1:8" s="155" customFormat="1" ht="15.75" x14ac:dyDescent="0.25">
      <c r="A33" s="309" t="s">
        <v>470</v>
      </c>
      <c r="B33" s="309"/>
      <c r="C33" s="309"/>
      <c r="D33" s="309"/>
      <c r="E33" s="309"/>
      <c r="F33" s="309"/>
      <c r="H33" s="156"/>
    </row>
  </sheetData>
  <sheetProtection password="C683" sheet="1" objects="1" scenarios="1"/>
  <mergeCells count="9">
    <mergeCell ref="A32:C32"/>
    <mergeCell ref="A33:F33"/>
    <mergeCell ref="C9:E9"/>
    <mergeCell ref="B3:F3"/>
    <mergeCell ref="A5:H5"/>
    <mergeCell ref="B7:H7"/>
    <mergeCell ref="B9:B10"/>
    <mergeCell ref="C4:D4"/>
    <mergeCell ref="A31:C31"/>
  </mergeCells>
  <phoneticPr fontId="6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activeCell="D23" sqref="D23"/>
    </sheetView>
  </sheetViews>
  <sheetFormatPr defaultRowHeight="12.75" x14ac:dyDescent="0.2"/>
  <cols>
    <col min="1" max="1" width="9.140625" style="1"/>
    <col min="2" max="2" width="4.140625" style="1" customWidth="1"/>
    <col min="3" max="3" width="27.85546875" style="1" customWidth="1"/>
    <col min="4" max="4" width="15.85546875" style="1" customWidth="1"/>
    <col min="5" max="5" width="16.140625" style="1" customWidth="1"/>
    <col min="6" max="6" width="19.5703125" style="1" customWidth="1"/>
    <col min="7" max="16384" width="9.140625" style="1"/>
  </cols>
  <sheetData>
    <row r="3" spans="1:9" s="133" customFormat="1" ht="15" x14ac:dyDescent="0.25">
      <c r="C3" s="321" t="s">
        <v>374</v>
      </c>
      <c r="D3" s="321"/>
      <c r="E3" s="321"/>
      <c r="F3" s="321"/>
      <c r="G3" s="321"/>
    </row>
    <row r="4" spans="1:9" s="133" customFormat="1" ht="15" x14ac:dyDescent="0.25">
      <c r="C4" s="321" t="s">
        <v>482</v>
      </c>
      <c r="D4" s="321"/>
      <c r="E4" s="321"/>
      <c r="F4" s="321"/>
      <c r="G4" s="134"/>
    </row>
    <row r="5" spans="1:9" s="137" customFormat="1" ht="33" customHeight="1" x14ac:dyDescent="0.25">
      <c r="A5" s="322" t="s">
        <v>397</v>
      </c>
      <c r="B5" s="322"/>
      <c r="C5" s="322"/>
      <c r="D5" s="322"/>
      <c r="E5" s="322"/>
      <c r="F5" s="322"/>
      <c r="G5" s="322"/>
      <c r="H5" s="165"/>
      <c r="I5" s="165"/>
    </row>
    <row r="6" spans="1:9" s="133" customFormat="1" ht="15" x14ac:dyDescent="0.25">
      <c r="B6" s="135" t="s">
        <v>481</v>
      </c>
      <c r="C6" s="135"/>
      <c r="D6" s="135"/>
      <c r="E6" s="135"/>
      <c r="F6" s="135"/>
      <c r="G6" s="135"/>
    </row>
    <row r="7" spans="1:9" s="137" customFormat="1" ht="18" customHeight="1" x14ac:dyDescent="0.25">
      <c r="C7" s="322" t="s">
        <v>475</v>
      </c>
      <c r="D7" s="322"/>
      <c r="E7" s="322"/>
      <c r="F7" s="322"/>
      <c r="G7" s="136"/>
    </row>
    <row r="8" spans="1:9" s="133" customFormat="1" ht="15" x14ac:dyDescent="0.25"/>
    <row r="9" spans="1:9" s="133" customFormat="1" ht="16.5" customHeight="1" x14ac:dyDescent="0.25">
      <c r="C9" s="324" t="s">
        <v>377</v>
      </c>
      <c r="D9" s="310" t="s">
        <v>6</v>
      </c>
      <c r="E9" s="310"/>
      <c r="F9" s="310"/>
    </row>
    <row r="10" spans="1:9" s="133" customFormat="1" ht="31.5" customHeight="1" x14ac:dyDescent="0.25">
      <c r="C10" s="325"/>
      <c r="D10" s="52" t="s">
        <v>378</v>
      </c>
      <c r="E10" s="52">
        <v>2017</v>
      </c>
      <c r="F10" s="52">
        <v>2018</v>
      </c>
    </row>
    <row r="11" spans="1:9" ht="15.75" x14ac:dyDescent="0.25">
      <c r="C11" s="167" t="s">
        <v>396</v>
      </c>
      <c r="D11" s="168">
        <f>SUM(D12:D31)</f>
        <v>0</v>
      </c>
      <c r="E11" s="168">
        <f>SUM(E12:E31)</f>
        <v>0</v>
      </c>
      <c r="F11" s="168">
        <f>SUM(F12:F31)</f>
        <v>8.8817841970012523E-16</v>
      </c>
    </row>
    <row r="12" spans="1:9" ht="15.75" x14ac:dyDescent="0.2">
      <c r="C12" s="9" t="s">
        <v>426</v>
      </c>
      <c r="D12" s="10">
        <f t="shared" ref="D12:D31" si="0">SUM(E12:F12)</f>
        <v>44.5</v>
      </c>
      <c r="E12" s="10">
        <v>44.5</v>
      </c>
      <c r="F12" s="10">
        <v>0</v>
      </c>
    </row>
    <row r="13" spans="1:9" ht="15.75" x14ac:dyDescent="0.2">
      <c r="C13" s="9" t="s">
        <v>428</v>
      </c>
      <c r="D13" s="10">
        <f t="shared" si="0"/>
        <v>30.7</v>
      </c>
      <c r="E13" s="10">
        <v>17.899999999999999</v>
      </c>
      <c r="F13" s="10">
        <v>12.8</v>
      </c>
    </row>
    <row r="14" spans="1:9" ht="15.75" x14ac:dyDescent="0.2">
      <c r="C14" s="9" t="s">
        <v>429</v>
      </c>
      <c r="D14" s="10">
        <f t="shared" si="0"/>
        <v>2.6</v>
      </c>
      <c r="E14" s="10">
        <v>0</v>
      </c>
      <c r="F14" s="10">
        <v>2.6</v>
      </c>
    </row>
    <row r="15" spans="1:9" ht="15.75" x14ac:dyDescent="0.2">
      <c r="C15" s="9" t="s">
        <v>295</v>
      </c>
      <c r="D15" s="10">
        <f t="shared" si="0"/>
        <v>23.6</v>
      </c>
      <c r="E15" s="10">
        <v>23.6</v>
      </c>
      <c r="F15" s="10">
        <v>0</v>
      </c>
    </row>
    <row r="16" spans="1:9" ht="15.75" x14ac:dyDescent="0.2">
      <c r="C16" s="9" t="s">
        <v>430</v>
      </c>
      <c r="D16" s="10">
        <f t="shared" si="0"/>
        <v>11.100000000000001</v>
      </c>
      <c r="E16" s="10">
        <v>30.3</v>
      </c>
      <c r="F16" s="10">
        <v>-19.2</v>
      </c>
    </row>
    <row r="17" spans="3:6" ht="15.75" x14ac:dyDescent="0.2">
      <c r="C17" s="9" t="s">
        <v>476</v>
      </c>
      <c r="D17" s="10">
        <f t="shared" si="0"/>
        <v>3.3</v>
      </c>
      <c r="E17" s="10">
        <v>3.3</v>
      </c>
      <c r="F17" s="10">
        <v>0</v>
      </c>
    </row>
    <row r="18" spans="3:6" ht="15.75" x14ac:dyDescent="0.2">
      <c r="C18" s="9" t="s">
        <v>434</v>
      </c>
      <c r="D18" s="10">
        <f t="shared" si="0"/>
        <v>0</v>
      </c>
      <c r="E18" s="10">
        <v>0</v>
      </c>
      <c r="F18" s="10">
        <v>0</v>
      </c>
    </row>
    <row r="19" spans="3:6" ht="15.75" x14ac:dyDescent="0.2">
      <c r="C19" s="9" t="s">
        <v>435</v>
      </c>
      <c r="D19" s="10">
        <f t="shared" si="0"/>
        <v>4.3</v>
      </c>
      <c r="E19" s="10">
        <v>0.5</v>
      </c>
      <c r="F19" s="10">
        <v>3.8</v>
      </c>
    </row>
    <row r="20" spans="3:6" ht="15.75" x14ac:dyDescent="0.2">
      <c r="C20" s="9" t="s">
        <v>436</v>
      </c>
      <c r="D20" s="10">
        <f t="shared" si="0"/>
        <v>0</v>
      </c>
      <c r="E20" s="10">
        <v>0</v>
      </c>
      <c r="F20" s="10">
        <v>0</v>
      </c>
    </row>
    <row r="21" spans="3:6" ht="15.75" x14ac:dyDescent="0.2">
      <c r="C21" s="9" t="s">
        <v>477</v>
      </c>
      <c r="D21" s="10">
        <f t="shared" si="0"/>
        <v>-100</v>
      </c>
      <c r="E21" s="10">
        <v>-100</v>
      </c>
      <c r="F21" s="10">
        <v>0</v>
      </c>
    </row>
    <row r="22" spans="3:6" ht="31.5" x14ac:dyDescent="0.2">
      <c r="C22" s="9" t="s">
        <v>446</v>
      </c>
      <c r="D22" s="10">
        <f t="shared" si="0"/>
        <v>0</v>
      </c>
      <c r="E22" s="10">
        <v>0</v>
      </c>
      <c r="F22" s="10">
        <v>0</v>
      </c>
    </row>
    <row r="23" spans="3:6" ht="31.5" x14ac:dyDescent="0.2">
      <c r="C23" s="9" t="s">
        <v>438</v>
      </c>
      <c r="D23" s="10">
        <f t="shared" si="0"/>
        <v>7.2</v>
      </c>
      <c r="E23" s="10">
        <v>7.2</v>
      </c>
      <c r="F23" s="10">
        <v>0</v>
      </c>
    </row>
    <row r="24" spans="3:6" ht="15.75" x14ac:dyDescent="0.2">
      <c r="C24" s="9" t="s">
        <v>478</v>
      </c>
      <c r="D24" s="10">
        <f t="shared" si="0"/>
        <v>0</v>
      </c>
      <c r="E24" s="10">
        <v>0</v>
      </c>
      <c r="F24" s="10">
        <v>0</v>
      </c>
    </row>
    <row r="25" spans="3:6" ht="15.75" x14ac:dyDescent="0.2">
      <c r="C25" s="9" t="s">
        <v>439</v>
      </c>
      <c r="D25" s="10">
        <f t="shared" si="0"/>
        <v>-108.3</v>
      </c>
      <c r="E25" s="10">
        <v>-108.3</v>
      </c>
      <c r="F25" s="10">
        <v>0</v>
      </c>
    </row>
    <row r="26" spans="3:6" ht="15.75" x14ac:dyDescent="0.2">
      <c r="C26" s="9" t="s">
        <v>479</v>
      </c>
      <c r="D26" s="10">
        <f t="shared" si="0"/>
        <v>0</v>
      </c>
      <c r="E26" s="10">
        <v>0</v>
      </c>
      <c r="F26" s="10">
        <v>0</v>
      </c>
    </row>
    <row r="27" spans="3:6" ht="15.75" x14ac:dyDescent="0.2">
      <c r="C27" s="9" t="s">
        <v>433</v>
      </c>
      <c r="D27" s="10">
        <f t="shared" si="0"/>
        <v>0</v>
      </c>
      <c r="E27" s="10">
        <v>0</v>
      </c>
      <c r="F27" s="10">
        <v>0</v>
      </c>
    </row>
    <row r="28" spans="3:6" ht="47.25" x14ac:dyDescent="0.2">
      <c r="C28" s="9" t="s">
        <v>442</v>
      </c>
      <c r="D28" s="10">
        <f t="shared" si="0"/>
        <v>10.199999999999999</v>
      </c>
      <c r="E28" s="10">
        <v>10.199999999999999</v>
      </c>
      <c r="F28" s="10">
        <v>0</v>
      </c>
    </row>
    <row r="29" spans="3:6" ht="15.75" x14ac:dyDescent="0.2">
      <c r="C29" s="9" t="s">
        <v>486</v>
      </c>
      <c r="D29" s="10">
        <f t="shared" si="0"/>
        <v>12.2</v>
      </c>
      <c r="E29" s="10">
        <v>12.2</v>
      </c>
      <c r="F29" s="10">
        <v>0</v>
      </c>
    </row>
    <row r="30" spans="3:6" ht="15.75" x14ac:dyDescent="0.2">
      <c r="C30" s="9" t="s">
        <v>487</v>
      </c>
      <c r="D30" s="10">
        <f t="shared" si="0"/>
        <v>20.8</v>
      </c>
      <c r="E30" s="10">
        <v>20.8</v>
      </c>
      <c r="F30" s="10">
        <v>0</v>
      </c>
    </row>
    <row r="31" spans="3:6" ht="15.75" x14ac:dyDescent="0.2">
      <c r="C31" s="9" t="s">
        <v>488</v>
      </c>
      <c r="D31" s="10">
        <f t="shared" si="0"/>
        <v>37.799999999999997</v>
      </c>
      <c r="E31" s="10">
        <v>37.799999999999997</v>
      </c>
      <c r="F31" s="10">
        <v>0</v>
      </c>
    </row>
    <row r="32" spans="3:6" ht="15.75" x14ac:dyDescent="0.2">
      <c r="C32" s="171"/>
      <c r="D32" s="160"/>
      <c r="E32" s="160"/>
      <c r="F32" s="160"/>
    </row>
    <row r="33" spans="1:8" ht="15.75" x14ac:dyDescent="0.2">
      <c r="C33" s="171"/>
      <c r="D33" s="160"/>
      <c r="E33" s="160"/>
      <c r="F33" s="160"/>
    </row>
    <row r="34" spans="1:8" ht="15.75" x14ac:dyDescent="0.2">
      <c r="C34" s="171"/>
      <c r="D34" s="160"/>
      <c r="E34" s="160"/>
      <c r="F34" s="160"/>
    </row>
    <row r="36" spans="1:8" s="155" customFormat="1" ht="15.75" x14ac:dyDescent="0.25">
      <c r="A36" s="309" t="s">
        <v>483</v>
      </c>
      <c r="B36" s="309"/>
      <c r="C36" s="309"/>
      <c r="D36" s="153"/>
      <c r="E36" s="154"/>
      <c r="F36" s="154"/>
      <c r="H36" s="156"/>
    </row>
    <row r="37" spans="1:8" s="155" customFormat="1" ht="15.75" x14ac:dyDescent="0.25">
      <c r="A37" s="172" t="s">
        <v>484</v>
      </c>
      <c r="B37" s="172"/>
      <c r="C37" s="172"/>
      <c r="D37" s="153"/>
      <c r="E37" s="154"/>
      <c r="F37" s="154"/>
      <c r="H37" s="156"/>
    </row>
    <row r="38" spans="1:8" s="155" customFormat="1" ht="15.75" x14ac:dyDescent="0.25">
      <c r="A38" s="309" t="s">
        <v>485</v>
      </c>
      <c r="B38" s="309"/>
      <c r="C38" s="309"/>
      <c r="D38" s="309"/>
      <c r="E38" s="309"/>
      <c r="F38" s="309"/>
      <c r="G38" s="309"/>
      <c r="H38" s="156"/>
    </row>
  </sheetData>
  <sheetProtection password="C683" sheet="1" objects="1" scenarios="1"/>
  <mergeCells count="8">
    <mergeCell ref="A36:C36"/>
    <mergeCell ref="D9:F9"/>
    <mergeCell ref="A38:G38"/>
    <mergeCell ref="C3:G3"/>
    <mergeCell ref="A5:G5"/>
    <mergeCell ref="C7:F7"/>
    <mergeCell ref="C9:C10"/>
    <mergeCell ref="C4:F4"/>
  </mergeCells>
  <phoneticPr fontId="6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6"/>
  <sheetViews>
    <sheetView topLeftCell="A4" workbookViewId="0">
      <selection activeCell="E59" sqref="E59"/>
    </sheetView>
  </sheetViews>
  <sheetFormatPr defaultRowHeight="12.75" x14ac:dyDescent="0.2"/>
  <cols>
    <col min="1" max="1" width="6.85546875" style="1" customWidth="1"/>
    <col min="2" max="2" width="17.140625" style="1" customWidth="1"/>
    <col min="3" max="3" width="23.28515625" style="1" customWidth="1"/>
    <col min="4" max="4" width="17" style="1" customWidth="1"/>
    <col min="5" max="5" width="17.7109375" style="1" customWidth="1"/>
    <col min="6" max="6" width="14.7109375" style="1" customWidth="1"/>
    <col min="7" max="16384" width="9.140625" style="1"/>
  </cols>
  <sheetData>
    <row r="3" spans="1:9" s="133" customFormat="1" ht="15" x14ac:dyDescent="0.25">
      <c r="B3" s="321" t="s">
        <v>374</v>
      </c>
      <c r="C3" s="321"/>
      <c r="D3" s="321"/>
      <c r="E3" s="321"/>
      <c r="F3" s="321"/>
      <c r="G3" s="135"/>
    </row>
    <row r="4" spans="1:9" s="133" customFormat="1" ht="15" x14ac:dyDescent="0.25">
      <c r="B4" s="134"/>
      <c r="C4" s="134"/>
      <c r="D4" s="135" t="s">
        <v>492</v>
      </c>
      <c r="E4" s="135"/>
      <c r="F4" s="134"/>
      <c r="G4" s="135"/>
    </row>
    <row r="5" spans="1:9" s="137" customFormat="1" ht="33" customHeight="1" x14ac:dyDescent="0.25">
      <c r="A5" s="322" t="s">
        <v>493</v>
      </c>
      <c r="B5" s="322"/>
      <c r="C5" s="322"/>
      <c r="D5" s="322"/>
      <c r="E5" s="322"/>
      <c r="F5" s="322"/>
      <c r="G5" s="165"/>
      <c r="H5" s="165"/>
      <c r="I5" s="165"/>
    </row>
    <row r="6" spans="1:9" s="133" customFormat="1" ht="15" x14ac:dyDescent="0.25">
      <c r="A6" s="330" t="s">
        <v>494</v>
      </c>
      <c r="B6" s="330"/>
      <c r="C6" s="330"/>
      <c r="D6" s="330"/>
      <c r="E6" s="330"/>
      <c r="F6" s="330"/>
      <c r="G6" s="135"/>
    </row>
    <row r="7" spans="1:9" s="137" customFormat="1" ht="18" customHeight="1" x14ac:dyDescent="0.25">
      <c r="A7" s="322" t="s">
        <v>489</v>
      </c>
      <c r="B7" s="322"/>
      <c r="C7" s="322"/>
      <c r="D7" s="322"/>
      <c r="E7" s="322"/>
      <c r="F7" s="322"/>
      <c r="G7" s="136"/>
    </row>
    <row r="8" spans="1:9" s="133" customFormat="1" ht="15" x14ac:dyDescent="0.25"/>
    <row r="9" spans="1:9" s="133" customFormat="1" ht="16.5" customHeight="1" x14ac:dyDescent="0.25">
      <c r="B9" s="324" t="s">
        <v>376</v>
      </c>
      <c r="C9" s="324" t="s">
        <v>377</v>
      </c>
      <c r="D9" s="332" t="s">
        <v>6</v>
      </c>
      <c r="E9" s="333"/>
      <c r="F9" s="333"/>
    </row>
    <row r="10" spans="1:9" s="133" customFormat="1" ht="47.25" customHeight="1" x14ac:dyDescent="0.25">
      <c r="B10" s="325"/>
      <c r="C10" s="325"/>
      <c r="D10" s="52" t="s">
        <v>378</v>
      </c>
      <c r="E10" s="52">
        <v>2017</v>
      </c>
      <c r="F10" s="52">
        <v>2018</v>
      </c>
    </row>
    <row r="11" spans="1:9" ht="15.75" x14ac:dyDescent="0.25">
      <c r="B11" s="334" t="s">
        <v>229</v>
      </c>
      <c r="C11" s="166"/>
      <c r="D11" s="168">
        <f>SUM(D12:D23)</f>
        <v>-8.8817841970012523E-16</v>
      </c>
      <c r="E11" s="168">
        <f>SUM(E12:E23)</f>
        <v>-8.8817841970012523E-16</v>
      </c>
      <c r="F11" s="168">
        <f>SUM(F12:F23)</f>
        <v>0</v>
      </c>
    </row>
    <row r="12" spans="1:9" ht="15.75" x14ac:dyDescent="0.2">
      <c r="B12" s="334"/>
      <c r="C12" s="9" t="s">
        <v>295</v>
      </c>
      <c r="D12" s="10">
        <f t="shared" ref="D12:D23" si="0">SUM(E12:F12)</f>
        <v>0</v>
      </c>
      <c r="E12" s="10">
        <v>0</v>
      </c>
      <c r="F12" s="10">
        <v>0</v>
      </c>
    </row>
    <row r="13" spans="1:9" ht="15.75" x14ac:dyDescent="0.2">
      <c r="B13" s="334"/>
      <c r="C13" s="9" t="s">
        <v>477</v>
      </c>
      <c r="D13" s="10">
        <f t="shared" si="0"/>
        <v>0</v>
      </c>
      <c r="E13" s="10">
        <v>0</v>
      </c>
      <c r="F13" s="10">
        <v>0</v>
      </c>
    </row>
    <row r="14" spans="1:9" ht="15.75" x14ac:dyDescent="0.2">
      <c r="B14" s="334"/>
      <c r="C14" s="9" t="s">
        <v>428</v>
      </c>
      <c r="D14" s="10">
        <f t="shared" si="0"/>
        <v>2.2999999999999998</v>
      </c>
      <c r="E14" s="10">
        <v>2.2999999999999998</v>
      </c>
      <c r="F14" s="10">
        <v>0</v>
      </c>
    </row>
    <row r="15" spans="1:9" ht="15.75" x14ac:dyDescent="0.2">
      <c r="B15" s="334"/>
      <c r="C15" s="9" t="s">
        <v>429</v>
      </c>
      <c r="D15" s="10">
        <f t="shared" si="0"/>
        <v>0</v>
      </c>
      <c r="E15" s="10">
        <v>0</v>
      </c>
      <c r="F15" s="10">
        <v>0</v>
      </c>
    </row>
    <row r="16" spans="1:9" ht="15.75" x14ac:dyDescent="0.2">
      <c r="B16" s="334"/>
      <c r="C16" s="9" t="s">
        <v>430</v>
      </c>
      <c r="D16" s="10">
        <f t="shared" si="0"/>
        <v>0</v>
      </c>
      <c r="E16" s="10">
        <v>0</v>
      </c>
      <c r="F16" s="10">
        <v>0</v>
      </c>
    </row>
    <row r="17" spans="2:6" ht="15.75" x14ac:dyDescent="0.2">
      <c r="B17" s="334"/>
      <c r="C17" s="9" t="s">
        <v>433</v>
      </c>
      <c r="D17" s="10">
        <f t="shared" si="0"/>
        <v>-9.4</v>
      </c>
      <c r="E17" s="10">
        <v>-9.4</v>
      </c>
      <c r="F17" s="10">
        <v>0</v>
      </c>
    </row>
    <row r="18" spans="2:6" ht="15.75" x14ac:dyDescent="0.2">
      <c r="B18" s="334"/>
      <c r="C18" s="9" t="s">
        <v>434</v>
      </c>
      <c r="D18" s="10">
        <f t="shared" si="0"/>
        <v>6.1</v>
      </c>
      <c r="E18" s="10">
        <v>6.1</v>
      </c>
      <c r="F18" s="10">
        <v>0</v>
      </c>
    </row>
    <row r="19" spans="2:6" ht="31.5" x14ac:dyDescent="0.2">
      <c r="B19" s="334"/>
      <c r="C19" s="9" t="s">
        <v>446</v>
      </c>
      <c r="D19" s="10">
        <f t="shared" si="0"/>
        <v>0</v>
      </c>
      <c r="E19" s="10">
        <v>0</v>
      </c>
      <c r="F19" s="10">
        <v>0</v>
      </c>
    </row>
    <row r="20" spans="2:6" ht="15.75" x14ac:dyDescent="0.2">
      <c r="B20" s="334"/>
      <c r="C20" s="9" t="s">
        <v>435</v>
      </c>
      <c r="D20" s="10">
        <f t="shared" si="0"/>
        <v>1</v>
      </c>
      <c r="E20" s="10">
        <v>1</v>
      </c>
      <c r="F20" s="10">
        <v>0</v>
      </c>
    </row>
    <row r="21" spans="2:6" ht="31.5" x14ac:dyDescent="0.2">
      <c r="B21" s="334"/>
      <c r="C21" s="9" t="s">
        <v>490</v>
      </c>
      <c r="D21" s="10">
        <f t="shared" si="0"/>
        <v>0</v>
      </c>
      <c r="E21" s="10">
        <v>0</v>
      </c>
      <c r="F21" s="10">
        <v>0</v>
      </c>
    </row>
    <row r="22" spans="2:6" ht="31.5" x14ac:dyDescent="0.2">
      <c r="B22" s="334"/>
      <c r="C22" s="9" t="s">
        <v>439</v>
      </c>
      <c r="D22" s="10">
        <f t="shared" si="0"/>
        <v>0</v>
      </c>
      <c r="E22" s="10">
        <v>0</v>
      </c>
      <c r="F22" s="10">
        <v>0</v>
      </c>
    </row>
    <row r="23" spans="2:6" ht="15.75" x14ac:dyDescent="0.2">
      <c r="B23" s="334"/>
      <c r="C23" s="9" t="s">
        <v>436</v>
      </c>
      <c r="D23" s="10">
        <f t="shared" si="0"/>
        <v>0</v>
      </c>
      <c r="E23" s="10">
        <v>0</v>
      </c>
      <c r="F23" s="10">
        <v>0</v>
      </c>
    </row>
    <row r="24" spans="2:6" ht="15.75" x14ac:dyDescent="0.25">
      <c r="B24" s="334" t="s">
        <v>231</v>
      </c>
      <c r="D24" s="168">
        <f>SUM(D25:D36)</f>
        <v>-1.7763568394002505E-15</v>
      </c>
      <c r="E24" s="168">
        <f>SUM(E25:E36)</f>
        <v>-1.7763568394002505E-15</v>
      </c>
      <c r="F24" s="168">
        <f>SUM(F25:F36)</f>
        <v>0</v>
      </c>
    </row>
    <row r="25" spans="2:6" ht="15.75" x14ac:dyDescent="0.2">
      <c r="B25" s="334"/>
      <c r="C25" s="9" t="s">
        <v>295</v>
      </c>
      <c r="D25" s="10">
        <f t="shared" ref="D25:D36" si="1">SUM(E25:F25)</f>
        <v>0</v>
      </c>
      <c r="E25" s="10">
        <v>0</v>
      </c>
      <c r="F25" s="10">
        <v>0</v>
      </c>
    </row>
    <row r="26" spans="2:6" ht="15.75" x14ac:dyDescent="0.2">
      <c r="B26" s="334"/>
      <c r="C26" s="9" t="s">
        <v>477</v>
      </c>
      <c r="D26" s="10">
        <f t="shared" si="1"/>
        <v>-10.8</v>
      </c>
      <c r="E26" s="10">
        <v>-10.8</v>
      </c>
      <c r="F26" s="10">
        <v>0</v>
      </c>
    </row>
    <row r="27" spans="2:6" ht="15.75" x14ac:dyDescent="0.2">
      <c r="B27" s="334"/>
      <c r="C27" s="9" t="s">
        <v>428</v>
      </c>
      <c r="D27" s="10">
        <f t="shared" si="1"/>
        <v>0</v>
      </c>
      <c r="E27" s="10">
        <v>0</v>
      </c>
      <c r="F27" s="10">
        <v>0</v>
      </c>
    </row>
    <row r="28" spans="2:6" ht="15.75" x14ac:dyDescent="0.2">
      <c r="B28" s="334"/>
      <c r="C28" s="9" t="s">
        <v>429</v>
      </c>
      <c r="D28" s="10">
        <f t="shared" si="1"/>
        <v>0.7</v>
      </c>
      <c r="E28" s="10">
        <v>0.7</v>
      </c>
      <c r="F28" s="10">
        <v>0</v>
      </c>
    </row>
    <row r="29" spans="2:6" ht="15.75" x14ac:dyDescent="0.2">
      <c r="B29" s="334"/>
      <c r="C29" s="9" t="s">
        <v>430</v>
      </c>
      <c r="D29" s="10">
        <f t="shared" si="1"/>
        <v>0</v>
      </c>
      <c r="E29" s="10">
        <v>0</v>
      </c>
      <c r="F29" s="10">
        <v>0</v>
      </c>
    </row>
    <row r="30" spans="2:6" ht="15.75" x14ac:dyDescent="0.2">
      <c r="B30" s="334"/>
      <c r="C30" s="9" t="s">
        <v>433</v>
      </c>
      <c r="D30" s="10">
        <f t="shared" si="1"/>
        <v>9.1</v>
      </c>
      <c r="E30" s="10">
        <v>9.1</v>
      </c>
      <c r="F30" s="10">
        <v>0</v>
      </c>
    </row>
    <row r="31" spans="2:6" ht="15.75" x14ac:dyDescent="0.2">
      <c r="B31" s="334"/>
      <c r="C31" s="9" t="s">
        <v>434</v>
      </c>
      <c r="D31" s="10">
        <f t="shared" si="1"/>
        <v>0</v>
      </c>
      <c r="E31" s="10">
        <v>0</v>
      </c>
      <c r="F31" s="10">
        <v>0</v>
      </c>
    </row>
    <row r="32" spans="2:6" ht="31.5" x14ac:dyDescent="0.2">
      <c r="B32" s="334"/>
      <c r="C32" s="173" t="s">
        <v>446</v>
      </c>
      <c r="D32" s="10">
        <f t="shared" si="1"/>
        <v>0</v>
      </c>
      <c r="E32" s="10">
        <v>0</v>
      </c>
      <c r="F32" s="10">
        <v>0</v>
      </c>
    </row>
    <row r="33" spans="2:6" ht="15.75" x14ac:dyDescent="0.2">
      <c r="B33" s="334"/>
      <c r="C33" s="173" t="s">
        <v>435</v>
      </c>
      <c r="D33" s="10">
        <f t="shared" si="1"/>
        <v>0</v>
      </c>
      <c r="E33" s="10">
        <v>0</v>
      </c>
      <c r="F33" s="10">
        <v>0</v>
      </c>
    </row>
    <row r="34" spans="2:6" ht="15.75" x14ac:dyDescent="0.2">
      <c r="B34" s="326"/>
      <c r="C34" s="173" t="s">
        <v>478</v>
      </c>
      <c r="D34" s="10">
        <f t="shared" si="1"/>
        <v>1</v>
      </c>
      <c r="E34" s="10">
        <v>1</v>
      </c>
      <c r="F34" s="10">
        <v>0</v>
      </c>
    </row>
    <row r="35" spans="2:6" ht="31.5" x14ac:dyDescent="0.2">
      <c r="B35" s="326"/>
      <c r="C35" s="173" t="s">
        <v>439</v>
      </c>
      <c r="D35" s="10">
        <f t="shared" si="1"/>
        <v>0</v>
      </c>
      <c r="E35" s="10">
        <v>0</v>
      </c>
      <c r="F35" s="10">
        <v>0</v>
      </c>
    </row>
    <row r="36" spans="2:6" ht="15.75" x14ac:dyDescent="0.2">
      <c r="B36" s="326"/>
      <c r="C36" s="9" t="s">
        <v>436</v>
      </c>
      <c r="D36" s="10">
        <f t="shared" si="1"/>
        <v>0</v>
      </c>
      <c r="E36" s="163">
        <v>0</v>
      </c>
      <c r="F36" s="163">
        <v>0</v>
      </c>
    </row>
    <row r="37" spans="2:6" ht="15.75" x14ac:dyDescent="0.25">
      <c r="B37" s="334" t="s">
        <v>233</v>
      </c>
      <c r="D37" s="168">
        <f>SUM(D38:D50)</f>
        <v>0</v>
      </c>
      <c r="E37" s="168">
        <f>SUM(E38:E50)</f>
        <v>0</v>
      </c>
      <c r="F37" s="168">
        <f>SUM(F38:F50)</f>
        <v>0</v>
      </c>
    </row>
    <row r="38" spans="2:6" ht="15.75" x14ac:dyDescent="0.2">
      <c r="B38" s="334"/>
      <c r="C38" s="9" t="s">
        <v>295</v>
      </c>
      <c r="D38" s="10">
        <f t="shared" ref="D38:D50" si="2">SUM(E38:F38)</f>
        <v>4</v>
      </c>
      <c r="E38" s="10">
        <v>4</v>
      </c>
      <c r="F38" s="10">
        <v>0</v>
      </c>
    </row>
    <row r="39" spans="2:6" ht="15.75" x14ac:dyDescent="0.2">
      <c r="B39" s="334"/>
      <c r="C39" s="9" t="s">
        <v>477</v>
      </c>
      <c r="D39" s="10">
        <f t="shared" si="2"/>
        <v>-6</v>
      </c>
      <c r="E39" s="10">
        <v>0</v>
      </c>
      <c r="F39" s="10">
        <v>-6</v>
      </c>
    </row>
    <row r="40" spans="2:6" ht="15.75" x14ac:dyDescent="0.2">
      <c r="B40" s="334"/>
      <c r="C40" s="9" t="s">
        <v>428</v>
      </c>
      <c r="D40" s="10">
        <f t="shared" si="2"/>
        <v>0</v>
      </c>
      <c r="E40" s="10">
        <v>0</v>
      </c>
      <c r="F40" s="10">
        <v>0</v>
      </c>
    </row>
    <row r="41" spans="2:6" ht="15.75" x14ac:dyDescent="0.2">
      <c r="B41" s="334"/>
      <c r="C41" s="9" t="s">
        <v>429</v>
      </c>
      <c r="D41" s="10">
        <f t="shared" si="2"/>
        <v>0.4</v>
      </c>
      <c r="E41" s="10">
        <v>0.4</v>
      </c>
      <c r="F41" s="10">
        <v>0</v>
      </c>
    </row>
    <row r="42" spans="2:6" ht="15.75" x14ac:dyDescent="0.2">
      <c r="B42" s="334"/>
      <c r="C42" s="9" t="s">
        <v>430</v>
      </c>
      <c r="D42" s="10">
        <f t="shared" si="2"/>
        <v>0</v>
      </c>
      <c r="E42" s="10">
        <v>0</v>
      </c>
      <c r="F42" s="10">
        <v>0</v>
      </c>
    </row>
    <row r="43" spans="2:6" ht="15.75" x14ac:dyDescent="0.2">
      <c r="B43" s="334"/>
      <c r="C43" s="9" t="s">
        <v>433</v>
      </c>
      <c r="D43" s="10">
        <f t="shared" si="2"/>
        <v>0</v>
      </c>
      <c r="E43" s="10">
        <v>0</v>
      </c>
      <c r="F43" s="10">
        <v>0</v>
      </c>
    </row>
    <row r="44" spans="2:6" ht="15.75" x14ac:dyDescent="0.2">
      <c r="B44" s="334"/>
      <c r="C44" s="9" t="s">
        <v>434</v>
      </c>
      <c r="D44" s="10">
        <f t="shared" si="2"/>
        <v>0</v>
      </c>
      <c r="E44" s="10">
        <v>0</v>
      </c>
      <c r="F44" s="10">
        <v>0</v>
      </c>
    </row>
    <row r="45" spans="2:6" ht="31.5" x14ac:dyDescent="0.2">
      <c r="B45" s="334"/>
      <c r="C45" s="173" t="s">
        <v>446</v>
      </c>
      <c r="D45" s="10">
        <f t="shared" si="2"/>
        <v>0</v>
      </c>
      <c r="E45" s="10">
        <v>0</v>
      </c>
      <c r="F45" s="10">
        <v>0</v>
      </c>
    </row>
    <row r="46" spans="2:6" ht="15.75" x14ac:dyDescent="0.2">
      <c r="B46" s="334"/>
      <c r="C46" s="9" t="s">
        <v>435</v>
      </c>
      <c r="D46" s="10">
        <f t="shared" si="2"/>
        <v>0.5</v>
      </c>
      <c r="E46" s="10">
        <v>0.5</v>
      </c>
      <c r="F46" s="10">
        <v>0</v>
      </c>
    </row>
    <row r="47" spans="2:6" ht="15.75" x14ac:dyDescent="0.2">
      <c r="B47" s="334"/>
      <c r="C47" s="9" t="s">
        <v>478</v>
      </c>
      <c r="D47" s="10">
        <f t="shared" si="2"/>
        <v>0</v>
      </c>
      <c r="E47" s="10">
        <v>0</v>
      </c>
      <c r="F47" s="10">
        <v>0</v>
      </c>
    </row>
    <row r="48" spans="2:6" ht="31.5" x14ac:dyDescent="0.2">
      <c r="B48" s="334"/>
      <c r="C48" s="9" t="s">
        <v>439</v>
      </c>
      <c r="D48" s="10">
        <f t="shared" si="2"/>
        <v>-4.9000000000000004</v>
      </c>
      <c r="E48" s="10">
        <v>-4.9000000000000004</v>
      </c>
      <c r="F48" s="10">
        <v>0</v>
      </c>
    </row>
    <row r="49" spans="1:8" ht="31.5" x14ac:dyDescent="0.2">
      <c r="B49" s="334"/>
      <c r="C49" s="9" t="s">
        <v>491</v>
      </c>
      <c r="D49" s="10">
        <f t="shared" si="2"/>
        <v>6</v>
      </c>
      <c r="E49" s="10">
        <v>0</v>
      </c>
      <c r="F49" s="10">
        <v>6</v>
      </c>
    </row>
    <row r="50" spans="1:8" ht="15.75" x14ac:dyDescent="0.2">
      <c r="B50" s="334"/>
      <c r="C50" s="9" t="s">
        <v>436</v>
      </c>
      <c r="D50" s="10">
        <f t="shared" si="2"/>
        <v>0</v>
      </c>
      <c r="E50" s="10">
        <v>0</v>
      </c>
      <c r="F50" s="10">
        <v>0</v>
      </c>
    </row>
    <row r="51" spans="1:8" ht="15.75" x14ac:dyDescent="0.25">
      <c r="D51" s="174">
        <f>D11+D24+D37</f>
        <v>-2.6645352591003757E-15</v>
      </c>
      <c r="E51" s="174">
        <f>E11+E24+E37</f>
        <v>-2.6645352591003757E-15</v>
      </c>
      <c r="F51" s="174">
        <f>F11+F24+F37</f>
        <v>0</v>
      </c>
    </row>
    <row r="52" spans="1:8" ht="15.75" x14ac:dyDescent="0.2">
      <c r="D52" s="175"/>
      <c r="E52" s="175"/>
      <c r="F52" s="175"/>
    </row>
    <row r="54" spans="1:8" s="155" customFormat="1" ht="15.75" x14ac:dyDescent="0.25">
      <c r="A54" s="309" t="s">
        <v>10</v>
      </c>
      <c r="B54" s="309"/>
      <c r="C54" s="309"/>
      <c r="D54" s="153"/>
      <c r="E54" s="154"/>
      <c r="F54" s="154"/>
      <c r="H54" s="156"/>
    </row>
    <row r="55" spans="1:8" s="155" customFormat="1" ht="15.75" x14ac:dyDescent="0.25">
      <c r="A55" s="309" t="s">
        <v>11</v>
      </c>
      <c r="B55" s="309"/>
      <c r="C55" s="309"/>
      <c r="D55" s="153"/>
      <c r="E55" s="154"/>
      <c r="F55" s="154"/>
      <c r="H55" s="156"/>
    </row>
    <row r="56" spans="1:8" s="155" customFormat="1" ht="15.75" x14ac:dyDescent="0.25">
      <c r="A56" s="309" t="s">
        <v>508</v>
      </c>
      <c r="B56" s="309"/>
      <c r="C56" s="309"/>
      <c r="D56" s="309"/>
      <c r="E56" s="309"/>
      <c r="F56" s="309"/>
      <c r="H56" s="156"/>
    </row>
  </sheetData>
  <sheetProtection password="C683" sheet="1" objects="1" scenarios="1"/>
  <mergeCells count="13">
    <mergeCell ref="B24:B36"/>
    <mergeCell ref="B37:B50"/>
    <mergeCell ref="A54:C54"/>
    <mergeCell ref="B3:F3"/>
    <mergeCell ref="B9:B10"/>
    <mergeCell ref="C9:C10"/>
    <mergeCell ref="A55:C55"/>
    <mergeCell ref="A56:F56"/>
    <mergeCell ref="D9:F9"/>
    <mergeCell ref="A5:F5"/>
    <mergeCell ref="A6:F6"/>
    <mergeCell ref="A7:F7"/>
    <mergeCell ref="B11:B23"/>
  </mergeCells>
  <phoneticPr fontId="6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6" workbookViewId="0">
      <selection activeCell="B21" sqref="B21:C23"/>
    </sheetView>
  </sheetViews>
  <sheetFormatPr defaultRowHeight="12.75" x14ac:dyDescent="0.2"/>
  <cols>
    <col min="1" max="1" width="9.140625" style="1"/>
    <col min="2" max="2" width="6" style="1" customWidth="1"/>
    <col min="3" max="3" width="22.140625" style="1" customWidth="1"/>
    <col min="4" max="4" width="16.7109375" style="1" customWidth="1"/>
    <col min="5" max="5" width="14.42578125" style="1" customWidth="1"/>
    <col min="6" max="6" width="14.7109375" style="1" customWidth="1"/>
    <col min="7" max="16384" width="9.140625" style="1"/>
  </cols>
  <sheetData>
    <row r="2" spans="1:10" s="133" customFormat="1" ht="15" x14ac:dyDescent="0.25">
      <c r="B2" s="321" t="s">
        <v>374</v>
      </c>
      <c r="C2" s="321"/>
      <c r="D2" s="321"/>
      <c r="E2" s="321"/>
      <c r="F2" s="321"/>
      <c r="G2" s="135"/>
    </row>
    <row r="3" spans="1:10" s="133" customFormat="1" ht="15" x14ac:dyDescent="0.25">
      <c r="B3" s="134"/>
      <c r="C3" s="321" t="s">
        <v>497</v>
      </c>
      <c r="D3" s="321"/>
      <c r="E3" s="321"/>
      <c r="F3" s="134"/>
      <c r="G3" s="135"/>
    </row>
    <row r="4" spans="1:10" s="137" customFormat="1" ht="33" customHeight="1" x14ac:dyDescent="0.25">
      <c r="A4" s="322" t="s">
        <v>397</v>
      </c>
      <c r="B4" s="322"/>
      <c r="C4" s="322"/>
      <c r="D4" s="322"/>
      <c r="E4" s="322"/>
      <c r="F4" s="322"/>
      <c r="G4" s="322"/>
      <c r="H4" s="165"/>
      <c r="I4" s="165"/>
    </row>
    <row r="5" spans="1:10" s="133" customFormat="1" ht="15" x14ac:dyDescent="0.25">
      <c r="A5" s="321" t="s">
        <v>496</v>
      </c>
      <c r="B5" s="321"/>
      <c r="C5" s="321"/>
      <c r="D5" s="321"/>
      <c r="E5" s="321"/>
      <c r="F5" s="321"/>
      <c r="G5" s="321"/>
      <c r="H5" s="321"/>
      <c r="I5" s="321"/>
      <c r="J5" s="321"/>
    </row>
    <row r="6" spans="1:10" s="137" customFormat="1" ht="18" customHeight="1" x14ac:dyDescent="0.25">
      <c r="C6" s="322" t="s">
        <v>495</v>
      </c>
      <c r="D6" s="322"/>
      <c r="E6" s="322"/>
      <c r="F6" s="322"/>
      <c r="G6" s="136"/>
    </row>
    <row r="7" spans="1:10" s="133" customFormat="1" ht="15" x14ac:dyDescent="0.25"/>
    <row r="8" spans="1:10" s="133" customFormat="1" ht="16.5" customHeight="1" x14ac:dyDescent="0.25">
      <c r="C8" s="324" t="s">
        <v>377</v>
      </c>
      <c r="D8" s="310" t="s">
        <v>6</v>
      </c>
      <c r="E8" s="310"/>
      <c r="F8" s="310"/>
    </row>
    <row r="9" spans="1:10" s="133" customFormat="1" ht="52.5" customHeight="1" x14ac:dyDescent="0.25">
      <c r="C9" s="325"/>
      <c r="D9" s="52" t="s">
        <v>378</v>
      </c>
      <c r="E9" s="52">
        <v>2017</v>
      </c>
      <c r="F9" s="52">
        <v>2018</v>
      </c>
    </row>
    <row r="10" spans="1:10" ht="15.75" x14ac:dyDescent="0.25">
      <c r="C10" s="166"/>
      <c r="D10" s="168">
        <f>SUM(D11:D22)</f>
        <v>0</v>
      </c>
      <c r="E10" s="168">
        <f>SUM(E11:E22)</f>
        <v>0</v>
      </c>
      <c r="F10" s="168">
        <f>SUM(F11:F22)</f>
        <v>0</v>
      </c>
    </row>
    <row r="11" spans="1:10" ht="15.75" x14ac:dyDescent="0.2">
      <c r="C11" s="140" t="s">
        <v>295</v>
      </c>
      <c r="D11" s="10">
        <f t="shared" ref="D11:D22" si="0">SUM(E11:F11)</f>
        <v>0</v>
      </c>
      <c r="E11" s="10">
        <v>0</v>
      </c>
      <c r="F11" s="10">
        <v>0</v>
      </c>
    </row>
    <row r="12" spans="1:10" ht="15.75" x14ac:dyDescent="0.2">
      <c r="C12" s="140" t="s">
        <v>427</v>
      </c>
      <c r="D12" s="10">
        <f t="shared" si="0"/>
        <v>-72.599999999999994</v>
      </c>
      <c r="E12" s="10">
        <v>-27.6</v>
      </c>
      <c r="F12" s="10">
        <v>-45</v>
      </c>
    </row>
    <row r="13" spans="1:10" ht="15.75" x14ac:dyDescent="0.2">
      <c r="C13" s="140" t="s">
        <v>428</v>
      </c>
      <c r="D13" s="10">
        <f t="shared" si="0"/>
        <v>1.2</v>
      </c>
      <c r="E13" s="10">
        <v>0</v>
      </c>
      <c r="F13" s="10">
        <v>1.2</v>
      </c>
    </row>
    <row r="14" spans="1:10" ht="15.75" x14ac:dyDescent="0.2">
      <c r="C14" s="140" t="s">
        <v>429</v>
      </c>
      <c r="D14" s="10">
        <f t="shared" si="0"/>
        <v>0</v>
      </c>
      <c r="E14" s="10">
        <v>0</v>
      </c>
      <c r="F14" s="10">
        <v>0</v>
      </c>
    </row>
    <row r="15" spans="1:10" ht="15.75" x14ac:dyDescent="0.2">
      <c r="C15" s="140" t="s">
        <v>430</v>
      </c>
      <c r="D15" s="10">
        <f t="shared" si="0"/>
        <v>-28</v>
      </c>
      <c r="E15" s="10">
        <v>0</v>
      </c>
      <c r="F15" s="10">
        <v>-28</v>
      </c>
    </row>
    <row r="16" spans="1:10" ht="31.5" x14ac:dyDescent="0.2">
      <c r="C16" s="162" t="s">
        <v>446</v>
      </c>
      <c r="D16" s="10">
        <f t="shared" si="0"/>
        <v>5.2</v>
      </c>
      <c r="E16" s="10">
        <v>3.2</v>
      </c>
      <c r="F16" s="10">
        <v>2</v>
      </c>
    </row>
    <row r="17" spans="1:8" ht="31.5" x14ac:dyDescent="0.2">
      <c r="C17" s="162" t="s">
        <v>435</v>
      </c>
      <c r="D17" s="10">
        <f t="shared" si="0"/>
        <v>2.8</v>
      </c>
      <c r="E17" s="10">
        <v>1.8</v>
      </c>
      <c r="F17" s="10">
        <v>1</v>
      </c>
    </row>
    <row r="18" spans="1:8" ht="15.75" x14ac:dyDescent="0.2">
      <c r="C18" s="162" t="s">
        <v>433</v>
      </c>
      <c r="D18" s="10">
        <f t="shared" si="0"/>
        <v>-34.4</v>
      </c>
      <c r="E18" s="10">
        <v>0</v>
      </c>
      <c r="F18" s="10">
        <v>-34.4</v>
      </c>
    </row>
    <row r="19" spans="1:8" ht="15.75" x14ac:dyDescent="0.2">
      <c r="C19" s="140" t="s">
        <v>434</v>
      </c>
      <c r="D19" s="10">
        <f t="shared" si="0"/>
        <v>0</v>
      </c>
      <c r="E19" s="10">
        <v>0</v>
      </c>
      <c r="F19" s="10">
        <v>0</v>
      </c>
    </row>
    <row r="20" spans="1:8" ht="47.25" x14ac:dyDescent="0.25">
      <c r="C20" s="176" t="s">
        <v>499</v>
      </c>
      <c r="D20" s="10">
        <f t="shared" si="0"/>
        <v>32.9</v>
      </c>
      <c r="E20" s="170">
        <v>12.7</v>
      </c>
      <c r="F20" s="170">
        <v>20.2</v>
      </c>
    </row>
    <row r="21" spans="1:8" ht="47.25" x14ac:dyDescent="0.25">
      <c r="C21" s="176" t="s">
        <v>500</v>
      </c>
      <c r="D21" s="10">
        <f t="shared" si="0"/>
        <v>27.9</v>
      </c>
      <c r="E21" s="170">
        <v>7.9</v>
      </c>
      <c r="F21" s="170">
        <v>20</v>
      </c>
    </row>
    <row r="22" spans="1:8" ht="31.5" x14ac:dyDescent="0.25">
      <c r="C22" s="176" t="s">
        <v>501</v>
      </c>
      <c r="D22" s="10">
        <f t="shared" si="0"/>
        <v>65</v>
      </c>
      <c r="E22" s="170">
        <v>2</v>
      </c>
      <c r="F22" s="170">
        <v>63</v>
      </c>
    </row>
    <row r="26" spans="1:8" s="155" customFormat="1" ht="15.75" x14ac:dyDescent="0.25">
      <c r="A26" s="309" t="s">
        <v>10</v>
      </c>
      <c r="B26" s="309"/>
      <c r="C26" s="309"/>
      <c r="D26" s="153"/>
      <c r="E26" s="154"/>
      <c r="F26" s="154"/>
      <c r="H26" s="156"/>
    </row>
    <row r="27" spans="1:8" s="155" customFormat="1" ht="15.75" x14ac:dyDescent="0.25">
      <c r="A27" s="172" t="s">
        <v>11</v>
      </c>
      <c r="B27" s="172"/>
      <c r="C27" s="172"/>
      <c r="D27" s="153"/>
      <c r="E27" s="154"/>
      <c r="F27" s="154"/>
      <c r="H27" s="156"/>
    </row>
    <row r="28" spans="1:8" s="155" customFormat="1" ht="15.75" x14ac:dyDescent="0.25">
      <c r="A28" s="309" t="s">
        <v>498</v>
      </c>
      <c r="B28" s="309"/>
      <c r="C28" s="309"/>
      <c r="D28" s="309"/>
      <c r="E28" s="309"/>
      <c r="F28" s="309"/>
      <c r="H28" s="156"/>
    </row>
  </sheetData>
  <sheetProtection password="C683" sheet="1" objects="1" scenarios="1"/>
  <mergeCells count="9">
    <mergeCell ref="A26:C26"/>
    <mergeCell ref="A28:F28"/>
    <mergeCell ref="D8:F8"/>
    <mergeCell ref="B2:F2"/>
    <mergeCell ref="C3:E3"/>
    <mergeCell ref="A5:J5"/>
    <mergeCell ref="A4:G4"/>
    <mergeCell ref="C6:F6"/>
    <mergeCell ref="C8:C9"/>
  </mergeCells>
  <phoneticPr fontId="6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зміни до програми</vt:lpstr>
      <vt:lpstr>кориг Розшифр придб ДНЗ</vt:lpstr>
      <vt:lpstr>кориг Розшифр придб ЗНЗ</vt:lpstr>
      <vt:lpstr>кориг Розшифр придб ВЗШ</vt:lpstr>
      <vt:lpstr>кориг Розшифр придб СШІ № 21</vt:lpstr>
      <vt:lpstr>кориг Розшифр придб ПНЗ</vt:lpstr>
      <vt:lpstr>кориг Розшифр придб КМНВК № 2</vt:lpstr>
      <vt:lpstr>'зміни до програми'!Заголовки_для_печати</vt:lpstr>
      <vt:lpstr>'кориг Розшифр придб ДНЗ'!Заголовки_для_печати</vt:lpstr>
      <vt:lpstr>'кориг Розшифр придб ЗНЗ'!Заголовки_для_печати</vt:lpstr>
      <vt:lpstr>'кориг Розшифр придб ПНЗ'!Заголовки_для_печати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</cp:lastModifiedBy>
  <cp:lastPrinted>2018-03-23T16:30:42Z</cp:lastPrinted>
  <dcterms:created xsi:type="dcterms:W3CDTF">1996-10-08T23:32:33Z</dcterms:created>
  <dcterms:modified xsi:type="dcterms:W3CDTF">2018-03-26T08:03:22Z</dcterms:modified>
</cp:coreProperties>
</file>